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4"/>
  </bookViews>
  <sheets>
    <sheet name="T1-3" sheetId="1" r:id="rId1"/>
    <sheet name="T4-5" sheetId="2" r:id="rId2"/>
    <sheet name="Framløga 1" sheetId="3" r:id="rId3"/>
    <sheet name="Framløga 2" sheetId="4" r:id="rId4"/>
    <sheet name="Framløga 3" sheetId="5" r:id="rId5"/>
  </sheets>
  <externalReferences>
    <externalReference r:id="rId8"/>
    <externalReference r:id="rId9"/>
  </externalReference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Sigurd</author>
  </authors>
  <commentList>
    <comment ref="I4" authorId="0">
      <text>
        <r>
          <rPr>
            <sz val="8"/>
            <rFont val="Tahoma"/>
            <family val="0"/>
          </rPr>
          <t>Nov 2002:
Fíggjarlógin pr 26. November 2002</t>
        </r>
      </text>
    </comment>
    <comment ref="I22" authorId="0">
      <text>
        <r>
          <rPr>
            <sz val="8"/>
            <rFont val="Tahoma"/>
            <family val="0"/>
          </rPr>
          <t>Nov 2002:
Fíggjarlógin pr 26. November 2002</t>
        </r>
      </text>
    </comment>
  </commentList>
</comments>
</file>

<file path=xl/sharedStrings.xml><?xml version="1.0" encoding="utf-8"?>
<sst xmlns="http://schemas.openxmlformats.org/spreadsheetml/2006/main" count="123" uniqueCount="69">
  <si>
    <t>Landskassin 1997-2003</t>
  </si>
  <si>
    <t>Talva 1</t>
  </si>
  <si>
    <t>Játtanir, metingar og roknskapir</t>
  </si>
  <si>
    <t>R1997</t>
  </si>
  <si>
    <t>R1998</t>
  </si>
  <si>
    <t>R1999</t>
  </si>
  <si>
    <t>R2000</t>
  </si>
  <si>
    <t>R2001</t>
  </si>
  <si>
    <t>F2002</t>
  </si>
  <si>
    <t>U2003</t>
  </si>
  <si>
    <t>Rakstur, netto</t>
  </si>
  <si>
    <t>Løgur, netto</t>
  </si>
  <si>
    <t>Flytingarútreiðslur uttan rentur</t>
  </si>
  <si>
    <t>Flytingar millum almennar myndugleikar</t>
  </si>
  <si>
    <t>Útreiðslur uttan rentur (1+2+3+4)</t>
  </si>
  <si>
    <t>Rentuútreiðslur</t>
  </si>
  <si>
    <t>Útreiðslur (5+6)</t>
  </si>
  <si>
    <t>Skattir og flytingarinntøkur</t>
  </si>
  <si>
    <t>Flyring úr Danmark</t>
  </si>
  <si>
    <t>Fíggjarpostar o.a.</t>
  </si>
  <si>
    <t>RLÚ</t>
  </si>
  <si>
    <t>Landskassin 1998-2003</t>
  </si>
  <si>
    <t>Talva 2</t>
  </si>
  <si>
    <t>Vøkstur pr ár %</t>
  </si>
  <si>
    <t>Talva 3</t>
  </si>
  <si>
    <t>Miðalvøkstur pr ár</t>
  </si>
  <si>
    <t>1998
/2002</t>
  </si>
  <si>
    <t>1998
/2003</t>
  </si>
  <si>
    <t>Inntøkur (8+9)</t>
  </si>
  <si>
    <t>Inntøkur, fíggjarpostar o.a. (10+11)</t>
  </si>
  <si>
    <t>Bruttotjóðarúrtøka og útgoldnar lønir</t>
  </si>
  <si>
    <t>Talva 4</t>
  </si>
  <si>
    <t>Vøkstur pr ár</t>
  </si>
  <si>
    <t>Brúttotjóðarúrtøka</t>
  </si>
  <si>
    <t xml:space="preserve">Vøkstur </t>
  </si>
  <si>
    <t>Útgoldnar lønir</t>
  </si>
  <si>
    <t>Talva 5</t>
  </si>
  <si>
    <t>Útreiðslur á fíggjarlógini 1997-2003</t>
  </si>
  <si>
    <t>Rokn-
skapur</t>
  </si>
  <si>
    <t>Meting 26. nov. 2002</t>
  </si>
  <si>
    <t>Uppskot til fíggjarlóg</t>
  </si>
  <si>
    <t xml:space="preserve">   Her av lønir</t>
  </si>
  <si>
    <t>Íløgur</t>
  </si>
  <si>
    <t>Flytingarútreiðslur, áðrenn rentur</t>
  </si>
  <si>
    <t>Útreiðslur í alt</t>
  </si>
  <si>
    <t>Skattir og flytingarinntøkur 
(eks. rentur og heildarveiting)</t>
  </si>
  <si>
    <t>Flytingar úr Danmark</t>
  </si>
  <si>
    <t>Nettorentur og vinningsbýti</t>
  </si>
  <si>
    <t>Fíggjarpostar</t>
  </si>
  <si>
    <t>Árligur vøkstur í rakstrarútreiðslum</t>
  </si>
  <si>
    <t xml:space="preserve">   Herundir lønarvøkstur</t>
  </si>
  <si>
    <t>Árligur vøkstur í løguútreiðslum</t>
  </si>
  <si>
    <t>Árligur vøkstur í flytingarútreiðslum, 
áðrenn rentur</t>
  </si>
  <si>
    <t>Árligur vøkstur í útreiðslum (áðrenn rentur)</t>
  </si>
  <si>
    <t>Árligur útreiðslurvøkstur í mió kr</t>
  </si>
  <si>
    <t>Útreiðslur
Vísital 1997=100</t>
  </si>
  <si>
    <t xml:space="preserve">2000
Rokn-
skapur
</t>
  </si>
  <si>
    <t xml:space="preserve">2001
Rokn-
skapur
</t>
  </si>
  <si>
    <t>Nominellur vøkstur: Index 1997=100</t>
  </si>
  <si>
    <t>Landskassin</t>
  </si>
  <si>
    <t>Danmark: almenni geirin</t>
  </si>
  <si>
    <t>Vøkstur í almennum útreiðslum</t>
  </si>
  <si>
    <t>2002
Uppskot til fíggjarlóg
frá okt. 2001</t>
  </si>
  <si>
    <t>2001
Uppskot til fíggjarlóg
frá okt. 2000</t>
  </si>
  <si>
    <t>2000
Uppskot til fíggjarlóg
frá okt. 1999</t>
  </si>
  <si>
    <t>2002
Meting av 
roknskapar-
úrsliti</t>
  </si>
  <si>
    <t>Staðfest/mett nýtsla í mun til upprunaligt fíggjarlógaruppskot</t>
  </si>
  <si>
    <t>Staðfestar útreiðslur størri enn útreiðslur á 1. uppskoti til fíggjarlóg</t>
  </si>
  <si>
    <t>Útlit til kumuleraðan roknskaparliga útreiðsluvøkstur 
í mió kr frá 2000 til 2003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</si>
</sst>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%"/>
    <numFmt numFmtId="165" formatCode="#,###"/>
    <numFmt numFmtId="166" formatCode="0.0"/>
    <numFmt numFmtId="167" formatCode="0.00000"/>
    <numFmt numFmtId="168" formatCode="0.000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[$-438]d\.\ mmmm\ yyyy"/>
    <numFmt numFmtId="173" formatCode="hh\.mm\.ss"/>
  </numFmts>
  <fonts count="1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" fontId="0" fillId="0" borderId="0" xfId="18">
      <alignment/>
      <protection/>
    </xf>
    <xf numFmtId="3" fontId="2" fillId="0" borderId="0" xfId="18" applyFont="1" applyAlignment="1">
      <alignment horizontal="left"/>
      <protection/>
    </xf>
    <xf numFmtId="0" fontId="3" fillId="0" borderId="0" xfId="0" applyFont="1" applyAlignment="1">
      <alignment horizontal="right"/>
    </xf>
    <xf numFmtId="3" fontId="0" fillId="0" borderId="0" xfId="18" applyFont="1" applyAlignment="1">
      <alignment vertical="top"/>
      <protection/>
    </xf>
    <xf numFmtId="3" fontId="4" fillId="0" borderId="0" xfId="18" applyFont="1" applyAlignment="1">
      <alignment horizontal="left" vertical="top"/>
      <protection/>
    </xf>
    <xf numFmtId="0" fontId="0" fillId="0" borderId="0" xfId="0" applyFont="1" applyAlignment="1">
      <alignment vertical="top"/>
    </xf>
    <xf numFmtId="3" fontId="0" fillId="0" borderId="0" xfId="18" applyAlignment="1">
      <alignment vertical="center"/>
      <protection/>
    </xf>
    <xf numFmtId="1" fontId="3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2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 quotePrefix="1">
      <alignment/>
    </xf>
    <xf numFmtId="3" fontId="0" fillId="0" borderId="0" xfId="0" applyNumberFormat="1" applyAlignment="1">
      <alignment/>
    </xf>
    <xf numFmtId="0" fontId="0" fillId="0" borderId="3" xfId="0" applyBorder="1" applyAlignment="1" quotePrefix="1">
      <alignment vertical="center"/>
    </xf>
    <xf numFmtId="0" fontId="0" fillId="0" borderId="3" xfId="0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0" fillId="0" borderId="4" xfId="0" applyBorder="1" applyAlignment="1" quotePrefix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4" fillId="0" borderId="0" xfId="0" applyFont="1" applyAlignment="1">
      <alignment vertical="top"/>
    </xf>
    <xf numFmtId="3" fontId="2" fillId="0" borderId="0" xfId="18" applyFont="1" applyAlignment="1">
      <alignment horizontal="left" vertical="top"/>
      <protection/>
    </xf>
    <xf numFmtId="0" fontId="2" fillId="0" borderId="0" xfId="0" applyFont="1" applyAlignment="1">
      <alignment horizontal="right" vertical="top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9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0" fontId="0" fillId="0" borderId="0" xfId="0" applyNumberFormat="1" applyAlignment="1">
      <alignment/>
    </xf>
    <xf numFmtId="1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" fontId="3" fillId="0" borderId="7" xfId="0" applyNumberFormat="1" applyFont="1" applyBorder="1" applyAlignment="1">
      <alignment vertical="center"/>
    </xf>
    <xf numFmtId="1" fontId="0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1" fontId="7" fillId="0" borderId="6" xfId="0" applyNumberFormat="1" applyFont="1" applyBorder="1" applyAlignment="1">
      <alignment vertical="center"/>
    </xf>
    <xf numFmtId="1" fontId="8" fillId="0" borderId="6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top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Alignment="1">
      <alignment/>
    </xf>
    <xf numFmtId="0" fontId="0" fillId="0" borderId="8" xfId="0" applyBorder="1" applyAlignment="1">
      <alignment wrapText="1"/>
    </xf>
    <xf numFmtId="3" fontId="0" fillId="0" borderId="8" xfId="0" applyNumberFormat="1" applyBorder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 wrapText="1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9" xfId="0" applyBorder="1" applyAlignment="1">
      <alignment/>
    </xf>
    <xf numFmtId="164" fontId="3" fillId="0" borderId="4" xfId="0" applyNumberFormat="1" applyFont="1" applyBorder="1" applyAlignment="1">
      <alignment wrapText="1"/>
    </xf>
    <xf numFmtId="164" fontId="3" fillId="0" borderId="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 [0]" xfId="17"/>
    <cellStyle name="Normal_xSkiftisgrunnur" xfId="18"/>
    <cellStyle name="Percent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35"/>
          <c:y val="0.03775"/>
          <c:w val="0.626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'Framløga 2'!$B$8</c:f>
              <c:strCache>
                <c:ptCount val="1"/>
                <c:pt idx="0">
                  <c:v>Danmark: almenni geirin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'Framløga 2'!$C$7:$H$7</c:f>
              <c:numCache/>
            </c:numRef>
          </c:cat>
          <c:val>
            <c:numRef>
              <c:f>'Framløga 2'!$C$8:$H$8</c:f>
              <c:numCache/>
            </c:numRef>
          </c:val>
          <c:smooth val="0"/>
        </c:ser>
        <c:ser>
          <c:idx val="1"/>
          <c:order val="1"/>
          <c:tx>
            <c:strRef>
              <c:f>'Framløga 2'!$B$9</c:f>
              <c:strCache>
                <c:ptCount val="1"/>
                <c:pt idx="0">
                  <c:v>Landskassin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'Framløga 2'!$C$7:$H$7</c:f>
              <c:numCache/>
            </c:numRef>
          </c:cat>
          <c:val>
            <c:numRef>
              <c:f>'Framløga 2'!$C$9:$H$9</c:f>
              <c:numCache/>
            </c:numRef>
          </c:val>
          <c:smooth val="0"/>
        </c:ser>
        <c:axId val="12033469"/>
        <c:axId val="41192358"/>
      </c:lineChart>
      <c:catAx>
        <c:axId val="12033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192358"/>
        <c:crosses val="autoZero"/>
        <c:auto val="1"/>
        <c:lblOffset val="100"/>
        <c:noMultiLvlLbl val="0"/>
      </c:catAx>
      <c:valAx>
        <c:axId val="41192358"/>
        <c:scaling>
          <c:orientation val="minMax"/>
          <c:min val="75"/>
        </c:scaling>
        <c:axPos val="l"/>
        <c:majorGridlines>
          <c:spPr>
            <a:ln w="3175">
              <a:solidFill>
                <a:srgbClr val="FFFFCC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334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0625"/>
          <c:y val="0.28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0"/>
          <a:ext cx="5105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Viðmerkingartil talvu 4:
1) Útgoldnu lønirnar til og við september 2001 java sammett við somu tíð 2000 havt vøkstur sum er 12,4%. Fyri alt árið 2001 eru lønirnar settar at vaksa við 11,6%. BTÚ er sett at vaksa við 11,1%, tvs. nakað minni enn lønirnar. Serstakliga í alivinnuni veksur framleiðsluvirðið minni enn lønarkostnaðurin.
2) Sum gongdin hevur verið seinasta árið, kann vøksturin í útgoldnum lønum í 2002 fara at verða eini 6% til 7%, sjálvt um lønirnar í útflutningsvinnum ikki vaksa. Í talvuni er vøksturin í útgoldnum lønum settur til 5% og í BTÚ til 5,4%, tvs. varðisliga.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9525</xdr:rowOff>
    </xdr:from>
    <xdr:to>
      <xdr:col>8</xdr:col>
      <xdr:colOff>28575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400050" y="2247900"/>
        <a:ext cx="46101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02-001%20FGL2003%20Kladda%20Jonh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02-002%20FGL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Framløga 1"/>
      <sheetName val="Framløga 2"/>
      <sheetName val="Framløga 3"/>
      <sheetName val="Prístø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"/>
      <sheetName val="T1-4"/>
      <sheetName val="T5-6"/>
      <sheetName val="Prístø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zoomScale="75" zoomScaleNormal="75" workbookViewId="0" topLeftCell="A19">
      <selection activeCell="U19" sqref="U1:U16384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35.421875" style="0" customWidth="1"/>
    <col min="4" max="10" width="9.28125" style="0" customWidth="1"/>
    <col min="11" max="11" width="9.28125" style="0" customWidth="1" collapsed="1"/>
    <col min="17" max="17" width="9.140625" style="0" customWidth="1" collapsed="1"/>
  </cols>
  <sheetData>
    <row r="2" spans="1:10" ht="15.75">
      <c r="A2" s="1"/>
      <c r="B2" s="2" t="s">
        <v>0</v>
      </c>
      <c r="C2" s="2"/>
      <c r="D2" s="2"/>
      <c r="E2" s="2"/>
      <c r="F2" s="2"/>
      <c r="G2" s="2"/>
      <c r="H2" s="2"/>
      <c r="J2" s="3" t="s">
        <v>1</v>
      </c>
    </row>
    <row r="3" spans="1:8" s="6" customFormat="1" ht="28.5" customHeight="1" thickBot="1">
      <c r="A3" s="4"/>
      <c r="B3" s="5" t="s">
        <v>2</v>
      </c>
      <c r="C3" s="4"/>
      <c r="D3" s="4"/>
      <c r="E3" s="4"/>
      <c r="F3" s="4"/>
      <c r="G3" s="4"/>
      <c r="H3" s="4"/>
    </row>
    <row r="4" spans="1:10" s="11" customFormat="1" ht="12.75" customHeight="1">
      <c r="A4" s="7"/>
      <c r="B4" s="8"/>
      <c r="C4" s="8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</row>
    <row r="5" spans="2:10" ht="12.75" customHeight="1">
      <c r="B5" s="12">
        <v>1</v>
      </c>
      <c r="C5" t="s">
        <v>10</v>
      </c>
      <c r="D5" s="13">
        <v>1221.7725529999984</v>
      </c>
      <c r="E5" s="13">
        <v>1323.840205000002</v>
      </c>
      <c r="F5" s="13">
        <v>1441</v>
      </c>
      <c r="G5" s="13">
        <v>1534.955</v>
      </c>
      <c r="H5" s="13">
        <v>1689.8314439999997</v>
      </c>
      <c r="I5" s="13">
        <v>1859</v>
      </c>
      <c r="J5" s="13">
        <v>1927.08</v>
      </c>
    </row>
    <row r="6" spans="2:10" ht="12.75" customHeight="1">
      <c r="B6" s="12">
        <v>2</v>
      </c>
      <c r="C6" t="s">
        <v>11</v>
      </c>
      <c r="D6" s="13">
        <v>61.559256</v>
      </c>
      <c r="E6" s="13">
        <v>76.21728599999999</v>
      </c>
      <c r="F6" s="13">
        <v>118</v>
      </c>
      <c r="G6" s="13">
        <v>176.38299999999998</v>
      </c>
      <c r="H6" s="13">
        <v>185.15086699999998</v>
      </c>
      <c r="I6" s="13">
        <v>299</v>
      </c>
      <c r="J6" s="13">
        <v>263.7</v>
      </c>
    </row>
    <row r="7" spans="2:10" ht="12.75" customHeight="1">
      <c r="B7" s="12">
        <v>3</v>
      </c>
      <c r="C7" t="s">
        <v>12</v>
      </c>
      <c r="D7" s="13">
        <v>1179.1629670000002</v>
      </c>
      <c r="E7" s="13">
        <v>1068.6368090000005</v>
      </c>
      <c r="F7" s="13">
        <v>1062.3</v>
      </c>
      <c r="G7" s="13">
        <v>1133.1109999999999</v>
      </c>
      <c r="H7" s="13">
        <v>1262.13855</v>
      </c>
      <c r="I7" s="13">
        <v>1361</v>
      </c>
      <c r="J7" s="13">
        <v>1403.057</v>
      </c>
    </row>
    <row r="8" spans="2:10" ht="12.75" customHeight="1">
      <c r="B8" s="12">
        <v>4</v>
      </c>
      <c r="C8" t="s">
        <v>13</v>
      </c>
      <c r="D8" s="13">
        <v>11.692641000000009</v>
      </c>
      <c r="E8" s="13">
        <v>30.339222000000092</v>
      </c>
      <c r="F8" s="13">
        <v>73</v>
      </c>
      <c r="G8" s="13">
        <v>72.78900000000004</v>
      </c>
      <c r="H8" s="13">
        <v>109.16886199999999</v>
      </c>
      <c r="I8" s="13">
        <v>133</v>
      </c>
      <c r="J8" s="13">
        <v>139.97699999999995</v>
      </c>
    </row>
    <row r="9" spans="2:10" s="11" customFormat="1" ht="12.75" customHeight="1">
      <c r="B9" s="14">
        <v>5</v>
      </c>
      <c r="C9" s="15" t="s">
        <v>14</v>
      </c>
      <c r="D9" s="16">
        <f>SUM(D5:D8)</f>
        <v>2474.1874169999987</v>
      </c>
      <c r="E9" s="16">
        <f aca="true" t="shared" si="0" ref="E9:J9">SUM(E5:E8)</f>
        <v>2499.033522000003</v>
      </c>
      <c r="F9" s="16">
        <f t="shared" si="0"/>
        <v>2694.3</v>
      </c>
      <c r="G9" s="16">
        <f t="shared" si="0"/>
        <v>2917.238</v>
      </c>
      <c r="H9" s="16">
        <f t="shared" si="0"/>
        <v>3246.2897229999994</v>
      </c>
      <c r="I9" s="16">
        <f t="shared" si="0"/>
        <v>3652</v>
      </c>
      <c r="J9" s="16">
        <f t="shared" si="0"/>
        <v>3733.8139999999994</v>
      </c>
    </row>
    <row r="10" spans="2:10" ht="12.75" customHeight="1">
      <c r="B10">
        <v>6</v>
      </c>
      <c r="C10" t="s">
        <v>15</v>
      </c>
      <c r="D10" s="13">
        <v>409.0922989999999</v>
      </c>
      <c r="E10" s="13">
        <v>322.75069499999995</v>
      </c>
      <c r="F10" s="13">
        <v>226</v>
      </c>
      <c r="G10" s="13">
        <v>214.158</v>
      </c>
      <c r="H10" s="13">
        <v>208.407996</v>
      </c>
      <c r="I10" s="13">
        <v>203</v>
      </c>
      <c r="J10" s="13">
        <v>194.421</v>
      </c>
    </row>
    <row r="11" spans="2:10" s="11" customFormat="1" ht="12.75" customHeight="1">
      <c r="B11" s="17">
        <v>7</v>
      </c>
      <c r="C11" s="18" t="s">
        <v>16</v>
      </c>
      <c r="D11" s="19">
        <f>SUM(D9:D10)</f>
        <v>2883.2797159999986</v>
      </c>
      <c r="E11" s="19">
        <f aca="true" t="shared" si="1" ref="E11:J11">SUM(E9:E10)</f>
        <v>2821.784217000003</v>
      </c>
      <c r="F11" s="19">
        <f t="shared" si="1"/>
        <v>2920.3</v>
      </c>
      <c r="G11" s="19">
        <f t="shared" si="1"/>
        <v>3131.3959999999997</v>
      </c>
      <c r="H11" s="19">
        <f t="shared" si="1"/>
        <v>3454.6977189999993</v>
      </c>
      <c r="I11" s="19">
        <f t="shared" si="1"/>
        <v>3855</v>
      </c>
      <c r="J11" s="19">
        <f t="shared" si="1"/>
        <v>3928.234999999999</v>
      </c>
    </row>
    <row r="12" spans="2:10" ht="12.75" customHeight="1">
      <c r="B12">
        <v>8</v>
      </c>
      <c r="C12" t="s">
        <v>17</v>
      </c>
      <c r="D12" s="13">
        <v>-2120.9442229999995</v>
      </c>
      <c r="E12" s="13">
        <v>-2366.2826019999984</v>
      </c>
      <c r="F12" s="13">
        <v>-2619</v>
      </c>
      <c r="G12" s="13">
        <v>-2762.0389999999998</v>
      </c>
      <c r="H12" s="13">
        <v>-3141.806458</v>
      </c>
      <c r="I12" s="13">
        <v>-3274.045</v>
      </c>
      <c r="J12" s="13">
        <v>-3430.2079999999996</v>
      </c>
    </row>
    <row r="13" spans="2:10" ht="12.75" customHeight="1">
      <c r="B13">
        <v>9</v>
      </c>
      <c r="C13" t="s">
        <v>18</v>
      </c>
      <c r="D13" s="13">
        <v>-921.5784890000002</v>
      </c>
      <c r="E13" s="13">
        <v>-1844.913082</v>
      </c>
      <c r="F13" s="13">
        <v>-973</v>
      </c>
      <c r="G13" s="13">
        <v>-1004.514</v>
      </c>
      <c r="H13" s="13">
        <v>-1023.339119</v>
      </c>
      <c r="I13" s="13">
        <v>-656.539</v>
      </c>
      <c r="J13" s="13">
        <v>-657.289</v>
      </c>
    </row>
    <row r="14" spans="2:10" ht="12.75" customHeight="1">
      <c r="B14" s="14">
        <v>10</v>
      </c>
      <c r="C14" s="15" t="s">
        <v>28</v>
      </c>
      <c r="D14" s="16">
        <f>SUM(D12:D13)</f>
        <v>-3042.522712</v>
      </c>
      <c r="E14" s="16">
        <f aca="true" t="shared" si="2" ref="E14:J14">SUM(E12:E13)</f>
        <v>-4211.195683999998</v>
      </c>
      <c r="F14" s="16">
        <f t="shared" si="2"/>
        <v>-3592</v>
      </c>
      <c r="G14" s="16">
        <f t="shared" si="2"/>
        <v>-3766.553</v>
      </c>
      <c r="H14" s="16">
        <f t="shared" si="2"/>
        <v>-4165.145577</v>
      </c>
      <c r="I14" s="16">
        <f t="shared" si="2"/>
        <v>-3930.584</v>
      </c>
      <c r="J14" s="16">
        <f t="shared" si="2"/>
        <v>-4087.4969999999994</v>
      </c>
    </row>
    <row r="15" spans="2:10" ht="12.75" customHeight="1">
      <c r="B15">
        <v>11</v>
      </c>
      <c r="C15" t="s">
        <v>19</v>
      </c>
      <c r="D15" s="13">
        <v>-18.510587</v>
      </c>
      <c r="E15" s="13">
        <v>17.91156699999999</v>
      </c>
      <c r="F15" s="13">
        <v>23.7</v>
      </c>
      <c r="G15" s="13">
        <v>33.854</v>
      </c>
      <c r="H15" s="13">
        <v>13.281271000000004</v>
      </c>
      <c r="I15" s="13">
        <v>10.019</v>
      </c>
      <c r="J15" s="13">
        <v>9.944000000000003</v>
      </c>
    </row>
    <row r="16" spans="2:10" ht="12.75" customHeight="1">
      <c r="B16" s="17">
        <v>12</v>
      </c>
      <c r="C16" s="18" t="s">
        <v>29</v>
      </c>
      <c r="D16" s="19">
        <f>SUM(D14:D15)</f>
        <v>-3061.033299</v>
      </c>
      <c r="E16" s="19">
        <f aca="true" t="shared" si="3" ref="E16:J16">SUM(E14:E15)</f>
        <v>-4193.284116999998</v>
      </c>
      <c r="F16" s="19">
        <f t="shared" si="3"/>
        <v>-3568.3</v>
      </c>
      <c r="G16" s="19">
        <f t="shared" si="3"/>
        <v>-3732.699</v>
      </c>
      <c r="H16" s="19">
        <f t="shared" si="3"/>
        <v>-4151.864306</v>
      </c>
      <c r="I16" s="19">
        <f t="shared" si="3"/>
        <v>-3920.565</v>
      </c>
      <c r="J16" s="19">
        <f t="shared" si="3"/>
        <v>-4077.5529999999994</v>
      </c>
    </row>
    <row r="17" spans="2:10" ht="12.75" customHeight="1">
      <c r="B17" s="20"/>
      <c r="C17" s="20" t="s">
        <v>20</v>
      </c>
      <c r="D17" s="21">
        <f>SUM(D16,D11)</f>
        <v>-177.75358300000153</v>
      </c>
      <c r="E17" s="21">
        <f aca="true" t="shared" si="4" ref="E17:J17">SUM(E16,E11)</f>
        <v>-1371.4998999999953</v>
      </c>
      <c r="F17" s="21">
        <f t="shared" si="4"/>
        <v>-648</v>
      </c>
      <c r="G17" s="21">
        <f t="shared" si="4"/>
        <v>-601.3030000000003</v>
      </c>
      <c r="H17" s="21">
        <f t="shared" si="4"/>
        <v>-697.1665870000011</v>
      </c>
      <c r="I17" s="21">
        <f t="shared" si="4"/>
        <v>-65.56500000000005</v>
      </c>
      <c r="J17" s="21">
        <f t="shared" si="4"/>
        <v>-149.3180000000002</v>
      </c>
    </row>
    <row r="20" spans="2:10" ht="22.5" customHeight="1">
      <c r="B20" s="2" t="s">
        <v>21</v>
      </c>
      <c r="J20" s="3" t="s">
        <v>22</v>
      </c>
    </row>
    <row r="21" spans="2:10" s="22" customFormat="1" ht="27" customHeight="1" thickBot="1">
      <c r="B21" s="23" t="s">
        <v>23</v>
      </c>
      <c r="J21" s="24"/>
    </row>
    <row r="22" spans="2:10" ht="12.75">
      <c r="B22" s="8"/>
      <c r="C22" s="8"/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</row>
    <row r="23" spans="2:10" ht="12.75">
      <c r="B23" s="12">
        <v>1</v>
      </c>
      <c r="C23" t="s">
        <v>10</v>
      </c>
      <c r="D23" s="13"/>
      <c r="E23" s="25">
        <f aca="true" t="shared" si="5" ref="E23:F35">+E5/D5-1</f>
        <v>0.08354063262379063</v>
      </c>
      <c r="F23" s="25">
        <f t="shared" si="5"/>
        <v>0.08849995230353191</v>
      </c>
      <c r="G23" s="25">
        <f aca="true" t="shared" si="6" ref="G23:J35">+G5/F5-1</f>
        <v>0.06520124913254688</v>
      </c>
      <c r="H23" s="25">
        <f t="shared" si="6"/>
        <v>0.10089966415953544</v>
      </c>
      <c r="I23" s="25">
        <f t="shared" si="6"/>
        <v>0.10010972194928591</v>
      </c>
      <c r="J23" s="25">
        <f t="shared" si="6"/>
        <v>0.03662183969876276</v>
      </c>
    </row>
    <row r="24" spans="2:10" ht="12.75">
      <c r="B24" s="12">
        <v>2</v>
      </c>
      <c r="C24" t="s">
        <v>11</v>
      </c>
      <c r="D24" s="13"/>
      <c r="E24" s="25">
        <f t="shared" si="5"/>
        <v>0.23811252689603646</v>
      </c>
      <c r="F24" s="25">
        <f t="shared" si="5"/>
        <v>0.5482052194826252</v>
      </c>
      <c r="G24" s="25">
        <f t="shared" si="6"/>
        <v>0.49477118644067786</v>
      </c>
      <c r="H24" s="25">
        <f t="shared" si="6"/>
        <v>0.04970925202542187</v>
      </c>
      <c r="I24" s="25">
        <f t="shared" si="6"/>
        <v>0.6148992702259397</v>
      </c>
      <c r="J24" s="25">
        <f t="shared" si="6"/>
        <v>-0.11806020066889633</v>
      </c>
    </row>
    <row r="25" spans="2:10" ht="12.75">
      <c r="B25" s="12">
        <v>3</v>
      </c>
      <c r="C25" t="s">
        <v>12</v>
      </c>
      <c r="D25" s="13"/>
      <c r="E25" s="25">
        <f t="shared" si="5"/>
        <v>-0.09373272490162898</v>
      </c>
      <c r="F25" s="25">
        <f t="shared" si="5"/>
        <v>-0.005929806035719798</v>
      </c>
      <c r="G25" s="25">
        <f t="shared" si="6"/>
        <v>0.0666581944836675</v>
      </c>
      <c r="H25" s="25">
        <f t="shared" si="6"/>
        <v>0.11387017688470058</v>
      </c>
      <c r="I25" s="25">
        <f t="shared" si="6"/>
        <v>0.07832852423373016</v>
      </c>
      <c r="J25" s="25">
        <f t="shared" si="6"/>
        <v>0.03090154298310077</v>
      </c>
    </row>
    <row r="26" spans="2:10" ht="12.75">
      <c r="B26" s="12">
        <v>4</v>
      </c>
      <c r="C26" t="s">
        <v>13</v>
      </c>
      <c r="D26" s="13"/>
      <c r="E26" s="25">
        <f t="shared" si="5"/>
        <v>1.594727914762804</v>
      </c>
      <c r="F26" s="25">
        <f t="shared" si="5"/>
        <v>1.4061263007996638</v>
      </c>
      <c r="G26" s="25">
        <f t="shared" si="6"/>
        <v>-0.002890410958903522</v>
      </c>
      <c r="H26" s="25">
        <f t="shared" si="6"/>
        <v>0.4997988981851642</v>
      </c>
      <c r="I26" s="25">
        <f t="shared" si="6"/>
        <v>0.2182961108452337</v>
      </c>
      <c r="J26" s="25">
        <f t="shared" si="6"/>
        <v>0.05245864661654087</v>
      </c>
    </row>
    <row r="27" spans="2:10" ht="12.75">
      <c r="B27" s="14">
        <v>5</v>
      </c>
      <c r="C27" s="15" t="s">
        <v>14</v>
      </c>
      <c r="D27" s="16"/>
      <c r="E27" s="26">
        <f t="shared" si="5"/>
        <v>0.010042127297749559</v>
      </c>
      <c r="F27" s="26">
        <f t="shared" si="5"/>
        <v>0.07813679819857855</v>
      </c>
      <c r="G27" s="26">
        <f t="shared" si="6"/>
        <v>0.08274431206621369</v>
      </c>
      <c r="H27" s="26">
        <f t="shared" si="6"/>
        <v>0.1127956385457749</v>
      </c>
      <c r="I27" s="26">
        <f t="shared" si="6"/>
        <v>0.1249766076408827</v>
      </c>
      <c r="J27" s="26">
        <f t="shared" si="6"/>
        <v>0.022402519167579182</v>
      </c>
    </row>
    <row r="28" spans="2:10" ht="12.75">
      <c r="B28">
        <v>6</v>
      </c>
      <c r="C28" t="s">
        <v>15</v>
      </c>
      <c r="D28" s="13"/>
      <c r="E28" s="25">
        <f t="shared" si="5"/>
        <v>-0.21105653714591188</v>
      </c>
      <c r="F28" s="25">
        <f t="shared" si="5"/>
        <v>-0.2997691298542361</v>
      </c>
      <c r="G28" s="25">
        <f t="shared" si="6"/>
        <v>-0.052398230088495645</v>
      </c>
      <c r="H28" s="25">
        <f t="shared" si="6"/>
        <v>-0.026849354215112142</v>
      </c>
      <c r="I28" s="25">
        <f t="shared" si="6"/>
        <v>-0.02594908114753902</v>
      </c>
      <c r="J28" s="25">
        <f t="shared" si="6"/>
        <v>-0.04226108374384241</v>
      </c>
    </row>
    <row r="29" spans="2:10" ht="12.75">
      <c r="B29" s="17">
        <v>7</v>
      </c>
      <c r="C29" s="18" t="s">
        <v>16</v>
      </c>
      <c r="D29" s="19"/>
      <c r="E29" s="27">
        <f t="shared" si="5"/>
        <v>-0.02132831534129087</v>
      </c>
      <c r="F29" s="27">
        <f t="shared" si="5"/>
        <v>0.034912585592648426</v>
      </c>
      <c r="G29" s="27">
        <f t="shared" si="6"/>
        <v>0.07228572406944478</v>
      </c>
      <c r="H29" s="27">
        <f t="shared" si="6"/>
        <v>0.10324523599059332</v>
      </c>
      <c r="I29" s="27">
        <f t="shared" si="6"/>
        <v>0.11587186884642175</v>
      </c>
      <c r="J29" s="27">
        <f t="shared" si="6"/>
        <v>0.018997405966277414</v>
      </c>
    </row>
    <row r="30" spans="2:10" ht="12.75">
      <c r="B30">
        <v>8</v>
      </c>
      <c r="C30" t="s">
        <v>17</v>
      </c>
      <c r="D30" s="13"/>
      <c r="E30" s="25">
        <f t="shared" si="5"/>
        <v>0.11567413057802</v>
      </c>
      <c r="F30" s="25">
        <f t="shared" si="5"/>
        <v>0.10679933064055969</v>
      </c>
      <c r="G30" s="25">
        <f t="shared" si="6"/>
        <v>0.054615883925162256</v>
      </c>
      <c r="H30" s="25">
        <f t="shared" si="6"/>
        <v>0.13749532790811436</v>
      </c>
      <c r="I30" s="25">
        <f t="shared" si="6"/>
        <v>0.042089970775660124</v>
      </c>
      <c r="J30" s="25">
        <f t="shared" si="6"/>
        <v>0.04769726744745406</v>
      </c>
    </row>
    <row r="31" spans="2:10" ht="12.75">
      <c r="B31">
        <v>9</v>
      </c>
      <c r="C31" t="s">
        <v>18</v>
      </c>
      <c r="D31" s="13"/>
      <c r="E31" s="25">
        <f t="shared" si="5"/>
        <v>1.0019055392687228</v>
      </c>
      <c r="F31" s="25">
        <f t="shared" si="5"/>
        <v>-0.4726038806417874</v>
      </c>
      <c r="G31" s="25">
        <f t="shared" si="6"/>
        <v>0.03238848920863302</v>
      </c>
      <c r="H31" s="25">
        <f t="shared" si="6"/>
        <v>0.01874052427342976</v>
      </c>
      <c r="I31" s="25">
        <f t="shared" si="6"/>
        <v>-0.35843457187333416</v>
      </c>
      <c r="J31" s="25">
        <f t="shared" si="6"/>
        <v>0.0011423540718829006</v>
      </c>
    </row>
    <row r="32" spans="2:10" ht="12.75">
      <c r="B32" s="14">
        <v>10</v>
      </c>
      <c r="C32" s="15" t="s">
        <v>28</v>
      </c>
      <c r="D32" s="16"/>
      <c r="E32" s="26">
        <f t="shared" si="5"/>
        <v>0.38411314643293903</v>
      </c>
      <c r="F32" s="26">
        <f t="shared" si="5"/>
        <v>-0.14703559997284577</v>
      </c>
      <c r="G32" s="26">
        <f t="shared" si="6"/>
        <v>0.048594933184855194</v>
      </c>
      <c r="H32" s="26">
        <f t="shared" si="6"/>
        <v>0.10582423159849341</v>
      </c>
      <c r="I32" s="26">
        <f t="shared" si="6"/>
        <v>-0.0563153370425401</v>
      </c>
      <c r="J32" s="26">
        <f t="shared" si="6"/>
        <v>0.03992103972335914</v>
      </c>
    </row>
    <row r="33" spans="2:10" ht="12.75">
      <c r="B33">
        <v>11</v>
      </c>
      <c r="C33" t="s">
        <v>19</v>
      </c>
      <c r="D33" s="13"/>
      <c r="E33" s="25">
        <f t="shared" si="5"/>
        <v>-1.9676390597445663</v>
      </c>
      <c r="F33" s="25">
        <f t="shared" si="5"/>
        <v>0.3231673141718987</v>
      </c>
      <c r="G33" s="25">
        <f t="shared" si="6"/>
        <v>0.4284388185654009</v>
      </c>
      <c r="H33" s="25">
        <f t="shared" si="6"/>
        <v>-0.6076897560111064</v>
      </c>
      <c r="I33" s="25">
        <f t="shared" si="6"/>
        <v>-0.2456294280871163</v>
      </c>
      <c r="J33" s="25">
        <f t="shared" si="6"/>
        <v>-0.007485777023654827</v>
      </c>
    </row>
    <row r="34" spans="2:10" ht="12.75">
      <c r="B34" s="17">
        <v>12</v>
      </c>
      <c r="C34" s="18" t="s">
        <v>29</v>
      </c>
      <c r="D34" s="19"/>
      <c r="E34" s="27">
        <f t="shared" si="5"/>
        <v>0.3698917023770665</v>
      </c>
      <c r="F34" s="27">
        <f t="shared" si="5"/>
        <v>-0.14904406655066593</v>
      </c>
      <c r="G34" s="27">
        <f t="shared" si="6"/>
        <v>0.046072079141327826</v>
      </c>
      <c r="H34" s="27">
        <f t="shared" si="6"/>
        <v>0.11229550145886402</v>
      </c>
      <c r="I34" s="27">
        <f t="shared" si="6"/>
        <v>-0.055709746020779605</v>
      </c>
      <c r="J34" s="27">
        <f t="shared" si="6"/>
        <v>0.04004218779691171</v>
      </c>
    </row>
    <row r="35" spans="2:10" ht="12.75">
      <c r="B35" s="20"/>
      <c r="C35" s="20" t="s">
        <v>20</v>
      </c>
      <c r="D35" s="21"/>
      <c r="E35" s="28">
        <f t="shared" si="5"/>
        <v>6.715737015551374</v>
      </c>
      <c r="F35" s="28">
        <f t="shared" si="5"/>
        <v>-0.5275245736437879</v>
      </c>
      <c r="G35" s="28">
        <f t="shared" si="6"/>
        <v>-0.07206327160493775</v>
      </c>
      <c r="H35" s="28">
        <f t="shared" si="6"/>
        <v>0.1594264239493246</v>
      </c>
      <c r="I35" s="28">
        <f t="shared" si="6"/>
        <v>-0.9059550454330653</v>
      </c>
      <c r="J35" s="28">
        <f t="shared" si="6"/>
        <v>1.2774041027987506</v>
      </c>
    </row>
    <row r="38" spans="2:10" ht="20.25" customHeight="1">
      <c r="B38" s="2" t="s">
        <v>21</v>
      </c>
      <c r="J38" s="3" t="s">
        <v>24</v>
      </c>
    </row>
    <row r="39" spans="2:10" s="29" customFormat="1" ht="24.75" customHeight="1" thickBot="1">
      <c r="B39" s="23" t="s">
        <v>25</v>
      </c>
      <c r="J39" s="30"/>
    </row>
    <row r="40" spans="2:10" ht="25.5">
      <c r="B40" s="8"/>
      <c r="C40" s="8"/>
      <c r="D40" s="9"/>
      <c r="E40" s="9"/>
      <c r="F40" s="9"/>
      <c r="G40" s="9"/>
      <c r="H40" s="9"/>
      <c r="I40" s="9" t="s">
        <v>26</v>
      </c>
      <c r="J40" s="9" t="s">
        <v>27</v>
      </c>
    </row>
    <row r="41" spans="2:10" ht="12.75">
      <c r="B41" s="12">
        <v>1</v>
      </c>
      <c r="C41" t="s">
        <v>10</v>
      </c>
      <c r="D41" s="13"/>
      <c r="E41" s="25"/>
      <c r="F41" s="25"/>
      <c r="G41" s="25"/>
      <c r="H41" s="25"/>
      <c r="I41" s="25">
        <f aca="true" t="shared" si="7" ref="I41:I53">AVERAGE(E23,F23,G23,H23,I23)</f>
        <v>0.08765024403373815</v>
      </c>
      <c r="J41" s="25">
        <f aca="true" t="shared" si="8" ref="J41:J53">AVERAGE(E23,F23,G23,H23,I23,J23)</f>
        <v>0.07914550997790892</v>
      </c>
    </row>
    <row r="42" spans="2:10" ht="12.75">
      <c r="B42" s="12">
        <v>2</v>
      </c>
      <c r="C42" t="s">
        <v>11</v>
      </c>
      <c r="D42" s="13"/>
      <c r="E42" s="25"/>
      <c r="F42" s="25"/>
      <c r="G42" s="25"/>
      <c r="H42" s="25"/>
      <c r="I42" s="25">
        <f t="shared" si="7"/>
        <v>0.38913949101414025</v>
      </c>
      <c r="J42" s="25">
        <f t="shared" si="8"/>
        <v>0.30460620906696745</v>
      </c>
    </row>
    <row r="43" spans="2:10" ht="12.75">
      <c r="B43" s="12">
        <v>3</v>
      </c>
      <c r="C43" t="s">
        <v>12</v>
      </c>
      <c r="D43" s="13"/>
      <c r="E43" s="25"/>
      <c r="F43" s="25"/>
      <c r="G43" s="25"/>
      <c r="H43" s="25"/>
      <c r="I43" s="25">
        <f t="shared" si="7"/>
        <v>0.03183887293294989</v>
      </c>
      <c r="J43" s="25">
        <f t="shared" si="8"/>
        <v>0.031682651274641704</v>
      </c>
    </row>
    <row r="44" spans="2:10" ht="12.75">
      <c r="B44" s="12">
        <v>4</v>
      </c>
      <c r="C44" t="s">
        <v>13</v>
      </c>
      <c r="D44" s="13"/>
      <c r="E44" s="25"/>
      <c r="F44" s="25"/>
      <c r="G44" s="25"/>
      <c r="H44" s="25"/>
      <c r="I44" s="25">
        <f t="shared" si="7"/>
        <v>0.7432117627267925</v>
      </c>
      <c r="J44" s="25">
        <f t="shared" si="8"/>
        <v>0.6280862433750839</v>
      </c>
    </row>
    <row r="45" spans="2:10" ht="12.75">
      <c r="B45" s="14">
        <v>5</v>
      </c>
      <c r="C45" s="15" t="s">
        <v>14</v>
      </c>
      <c r="D45" s="16"/>
      <c r="E45" s="26"/>
      <c r="F45" s="26"/>
      <c r="G45" s="26"/>
      <c r="H45" s="26"/>
      <c r="I45" s="26">
        <f t="shared" si="7"/>
        <v>0.08173909674983988</v>
      </c>
      <c r="J45" s="26">
        <f t="shared" si="8"/>
        <v>0.07184966715279643</v>
      </c>
    </row>
    <row r="46" spans="2:10" ht="12.75">
      <c r="B46">
        <v>6</v>
      </c>
      <c r="C46" t="s">
        <v>15</v>
      </c>
      <c r="D46" s="13"/>
      <c r="E46" s="25"/>
      <c r="F46" s="25"/>
      <c r="G46" s="25"/>
      <c r="H46" s="25"/>
      <c r="I46" s="25">
        <f t="shared" si="7"/>
        <v>-0.12320446649025896</v>
      </c>
      <c r="J46" s="25">
        <f t="shared" si="8"/>
        <v>-0.10971390269918953</v>
      </c>
    </row>
    <row r="47" spans="2:10" ht="12.75">
      <c r="B47" s="17">
        <v>7</v>
      </c>
      <c r="C47" s="18" t="s">
        <v>16</v>
      </c>
      <c r="D47" s="19"/>
      <c r="E47" s="27"/>
      <c r="F47" s="27"/>
      <c r="G47" s="27"/>
      <c r="H47" s="27"/>
      <c r="I47" s="27">
        <f t="shared" si="7"/>
        <v>0.06099741983156348</v>
      </c>
      <c r="J47" s="27">
        <f t="shared" si="8"/>
        <v>0.05399741752068247</v>
      </c>
    </row>
    <row r="48" spans="2:10" ht="12.75">
      <c r="B48">
        <v>8</v>
      </c>
      <c r="C48" t="s">
        <v>17</v>
      </c>
      <c r="D48" s="13"/>
      <c r="E48" s="25"/>
      <c r="F48" s="25"/>
      <c r="G48" s="25"/>
      <c r="H48" s="25"/>
      <c r="I48" s="25">
        <f t="shared" si="7"/>
        <v>0.09133492876550328</v>
      </c>
      <c r="J48" s="25">
        <f t="shared" si="8"/>
        <v>0.08406198521249508</v>
      </c>
    </row>
    <row r="49" spans="2:10" ht="12.75">
      <c r="B49">
        <v>9</v>
      </c>
      <c r="C49" t="s">
        <v>18</v>
      </c>
      <c r="D49" s="13"/>
      <c r="E49" s="25"/>
      <c r="F49" s="25"/>
      <c r="G49" s="25"/>
      <c r="H49" s="25"/>
      <c r="I49" s="25">
        <f t="shared" si="7"/>
        <v>0.044399220047132815</v>
      </c>
      <c r="J49" s="25">
        <f t="shared" si="8"/>
        <v>0.03718974238459116</v>
      </c>
    </row>
    <row r="50" spans="2:10" ht="12.75">
      <c r="B50" s="14">
        <v>10</v>
      </c>
      <c r="C50" s="15" t="s">
        <v>28</v>
      </c>
      <c r="D50" s="16"/>
      <c r="E50" s="26"/>
      <c r="F50" s="26"/>
      <c r="G50" s="26"/>
      <c r="H50" s="26"/>
      <c r="I50" s="26">
        <f t="shared" si="7"/>
        <v>0.06703627484018035</v>
      </c>
      <c r="J50" s="26">
        <f t="shared" si="8"/>
        <v>0.06251706898737681</v>
      </c>
    </row>
    <row r="51" spans="2:10" ht="12.75">
      <c r="B51">
        <v>11</v>
      </c>
      <c r="C51" t="s">
        <v>19</v>
      </c>
      <c r="D51" s="13"/>
      <c r="E51" s="25"/>
      <c r="F51" s="25"/>
      <c r="G51" s="25"/>
      <c r="H51" s="25"/>
      <c r="I51" s="25">
        <f t="shared" si="7"/>
        <v>-0.41387042222109793</v>
      </c>
      <c r="J51" s="25">
        <f t="shared" si="8"/>
        <v>-0.346139648021524</v>
      </c>
    </row>
    <row r="52" spans="2:10" ht="12.75">
      <c r="B52" s="17">
        <v>12</v>
      </c>
      <c r="C52" s="18" t="s">
        <v>29</v>
      </c>
      <c r="D52" s="19"/>
      <c r="E52" s="27"/>
      <c r="F52" s="27"/>
      <c r="G52" s="27"/>
      <c r="H52" s="27"/>
      <c r="I52" s="27">
        <f t="shared" si="7"/>
        <v>0.06470109408116256</v>
      </c>
      <c r="J52" s="27">
        <f t="shared" si="8"/>
        <v>0.06059127636712075</v>
      </c>
    </row>
    <row r="53" spans="2:10" ht="12.75">
      <c r="B53" s="20"/>
      <c r="C53" s="20" t="s">
        <v>20</v>
      </c>
      <c r="D53" s="21"/>
      <c r="E53" s="28"/>
      <c r="F53" s="28"/>
      <c r="G53" s="28"/>
      <c r="H53" s="28"/>
      <c r="I53" s="28">
        <f t="shared" si="7"/>
        <v>1.0739241097637815</v>
      </c>
      <c r="J53" s="28">
        <f t="shared" si="8"/>
        <v>1.1078374419362764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J2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4.140625" style="0" customWidth="1"/>
    <col min="3" max="3" width="35.421875" style="0" customWidth="1"/>
    <col min="4" max="11" width="9.28125" style="0" customWidth="1"/>
    <col min="12" max="12" width="9.140625" style="0" customWidth="1" collapsed="1"/>
    <col min="16" max="16" width="9.140625" style="0" customWidth="1" collapsed="1"/>
    <col min="18" max="18" width="9.140625" style="0" customWidth="1" collapsed="1"/>
  </cols>
  <sheetData>
    <row r="4" spans="2:10" ht="22.5" customHeight="1">
      <c r="B4" s="2" t="s">
        <v>30</v>
      </c>
      <c r="J4" s="3" t="s">
        <v>31</v>
      </c>
    </row>
    <row r="5" spans="2:10" s="22" customFormat="1" ht="27" customHeight="1" thickBot="1">
      <c r="B5" s="23" t="s">
        <v>32</v>
      </c>
      <c r="J5" s="24"/>
    </row>
    <row r="6" spans="2:10" ht="12.75">
      <c r="B6" s="8"/>
      <c r="C6" s="8"/>
      <c r="D6" s="9">
        <v>1997</v>
      </c>
      <c r="E6" s="9">
        <v>1998</v>
      </c>
      <c r="F6" s="9">
        <v>1999</v>
      </c>
      <c r="G6" s="9">
        <v>2000</v>
      </c>
      <c r="H6" s="9">
        <v>2001</v>
      </c>
      <c r="I6" s="9">
        <v>2002</v>
      </c>
      <c r="J6" s="9">
        <v>2003</v>
      </c>
    </row>
    <row r="7" spans="2:10" ht="12.75">
      <c r="B7" s="12"/>
      <c r="D7" s="13"/>
      <c r="E7" s="25"/>
      <c r="F7" s="25"/>
      <c r="G7" s="25"/>
      <c r="H7" s="25"/>
      <c r="I7" s="25"/>
      <c r="J7" s="25"/>
    </row>
    <row r="8" spans="2:9" s="13" customFormat="1" ht="12.75">
      <c r="B8" s="13" t="s">
        <v>33</v>
      </c>
      <c r="D8" s="13">
        <v>6174.790533954957</v>
      </c>
      <c r="E8" s="13">
        <v>6939.6741678837825</v>
      </c>
      <c r="F8" s="13">
        <v>7401.580689707737</v>
      </c>
      <c r="G8" s="13">
        <v>8115.329477954321</v>
      </c>
      <c r="H8" s="13">
        <v>9218.02803484277</v>
      </c>
      <c r="I8" s="13">
        <v>10002.012435594748</v>
      </c>
    </row>
    <row r="9" spans="2:10" s="13" customFormat="1" ht="12.75">
      <c r="B9" s="13" t="s">
        <v>34</v>
      </c>
      <c r="D9" s="31"/>
      <c r="E9" s="25">
        <f>+E8/D8-1</f>
        <v>0.12387199690787187</v>
      </c>
      <c r="F9" s="25">
        <f>+F8/E8-1</f>
        <v>0.06656026070526755</v>
      </c>
      <c r="G9" s="25">
        <f>+G8/F8-1</f>
        <v>0.09643194044200398</v>
      </c>
      <c r="H9" s="25">
        <f>+H8/G8-1</f>
        <v>0.1358784704778755</v>
      </c>
      <c r="I9" s="25">
        <f>+I8/H8-1</f>
        <v>0.0850490362785441</v>
      </c>
      <c r="J9" s="25"/>
    </row>
    <row r="10" spans="4:10" s="13" customFormat="1" ht="12.75">
      <c r="D10" s="31"/>
      <c r="E10" s="31"/>
      <c r="F10" s="31"/>
      <c r="G10" s="31"/>
      <c r="H10" s="31"/>
      <c r="I10" s="31"/>
      <c r="J10" s="31"/>
    </row>
    <row r="11" spans="2:10" s="13" customFormat="1" ht="12.75">
      <c r="B11" s="32" t="s">
        <v>35</v>
      </c>
      <c r="C11" s="32"/>
      <c r="D11" s="32">
        <v>3765.8</v>
      </c>
      <c r="E11" s="32">
        <v>4137.6</v>
      </c>
      <c r="F11" s="32">
        <v>4434.31</v>
      </c>
      <c r="G11" s="32">
        <v>4877.3</v>
      </c>
      <c r="H11" s="32">
        <v>5550.8</v>
      </c>
      <c r="I11" s="32">
        <v>6026.146101363518</v>
      </c>
      <c r="J11" s="32"/>
    </row>
    <row r="12" spans="2:10" ht="12.75">
      <c r="B12" s="13" t="s">
        <v>34</v>
      </c>
      <c r="C12" s="13"/>
      <c r="D12" s="31"/>
      <c r="E12" s="25">
        <f>+E11/D11-1</f>
        <v>0.09873068139571939</v>
      </c>
      <c r="F12" s="25">
        <f>+F11/E11-1</f>
        <v>0.07171065351894823</v>
      </c>
      <c r="G12" s="25">
        <f>+G11/F11-1</f>
        <v>0.09990054822509031</v>
      </c>
      <c r="H12" s="25">
        <f>+H11/G11-1</f>
        <v>0.1380886966149304</v>
      </c>
      <c r="I12" s="25">
        <f>+I11/H11-1</f>
        <v>0.08563560232102008</v>
      </c>
      <c r="J12" s="25"/>
    </row>
    <row r="13" spans="2:10" ht="12.75">
      <c r="B13" s="33"/>
      <c r="C13" s="33"/>
      <c r="D13" s="34"/>
      <c r="E13" s="35"/>
      <c r="F13" s="35"/>
      <c r="G13" s="35"/>
      <c r="H13" s="35"/>
      <c r="I13" s="35"/>
      <c r="J13" s="35"/>
    </row>
    <row r="16" spans="2:10" ht="20.25" customHeight="1">
      <c r="B16" s="2" t="s">
        <v>30</v>
      </c>
      <c r="J16" s="3" t="s">
        <v>36</v>
      </c>
    </row>
    <row r="17" spans="2:10" s="29" customFormat="1" ht="24.75" customHeight="1" thickBot="1">
      <c r="B17" s="23" t="s">
        <v>25</v>
      </c>
      <c r="J17" s="30"/>
    </row>
    <row r="18" spans="2:10" ht="25.5">
      <c r="B18" s="8"/>
      <c r="C18" s="8"/>
      <c r="D18" s="9"/>
      <c r="E18" s="9"/>
      <c r="F18" s="9"/>
      <c r="G18" s="9"/>
      <c r="H18" s="9"/>
      <c r="I18" s="9" t="s">
        <v>26</v>
      </c>
      <c r="J18" s="9" t="s">
        <v>27</v>
      </c>
    </row>
    <row r="19" spans="2:10" ht="12.75">
      <c r="B19" s="12"/>
      <c r="D19" s="13"/>
      <c r="E19" s="25"/>
      <c r="F19" s="25"/>
      <c r="G19" s="25"/>
      <c r="H19" s="25"/>
      <c r="I19" s="25"/>
      <c r="J19" s="25"/>
    </row>
    <row r="20" spans="2:10" ht="12.75">
      <c r="B20" s="13" t="s">
        <v>33</v>
      </c>
      <c r="C20" s="13"/>
      <c r="D20" s="36"/>
      <c r="E20" s="36"/>
      <c r="F20" s="36"/>
      <c r="G20" s="36"/>
      <c r="H20" s="36"/>
      <c r="I20" s="36"/>
      <c r="J20" s="36"/>
    </row>
    <row r="21" spans="2:10" ht="12.75">
      <c r="B21" s="13" t="s">
        <v>34</v>
      </c>
      <c r="C21" s="13"/>
      <c r="D21" s="36"/>
      <c r="E21" s="36"/>
      <c r="F21" s="36"/>
      <c r="G21" s="36"/>
      <c r="H21" s="36"/>
      <c r="I21" s="25">
        <f>AVERAGE(E9:I9)</f>
        <v>0.1015583409623126</v>
      </c>
      <c r="J21" s="25"/>
    </row>
    <row r="22" spans="2:10" ht="12.75">
      <c r="B22" s="13"/>
      <c r="C22" s="13"/>
      <c r="D22" s="36"/>
      <c r="E22" s="36"/>
      <c r="F22" s="36"/>
      <c r="G22" s="36"/>
      <c r="H22" s="36"/>
      <c r="I22" s="25"/>
      <c r="J22" s="25"/>
    </row>
    <row r="23" spans="2:10" ht="12.75">
      <c r="B23" s="32" t="s">
        <v>35</v>
      </c>
      <c r="C23" s="32"/>
      <c r="D23" s="37"/>
      <c r="E23" s="37"/>
      <c r="F23" s="37"/>
      <c r="G23" s="37"/>
      <c r="H23" s="37"/>
      <c r="I23" s="38"/>
      <c r="J23" s="38"/>
    </row>
    <row r="24" spans="2:10" ht="12.75">
      <c r="B24" s="13" t="s">
        <v>34</v>
      </c>
      <c r="C24" s="13"/>
      <c r="D24" s="36"/>
      <c r="E24" s="36"/>
      <c r="F24" s="36"/>
      <c r="G24" s="36"/>
      <c r="H24" s="36"/>
      <c r="I24" s="25">
        <f>AVERAGE(E12:I12)</f>
        <v>0.09881323641514168</v>
      </c>
      <c r="J24" s="25"/>
    </row>
    <row r="25" spans="2:10" ht="12.75">
      <c r="B25" s="33"/>
      <c r="C25" s="33"/>
      <c r="D25" s="34"/>
      <c r="E25" s="35"/>
      <c r="F25" s="35"/>
      <c r="G25" s="35"/>
      <c r="H25" s="35"/>
      <c r="I25" s="35"/>
      <c r="J25" s="3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32"/>
  <sheetViews>
    <sheetView workbookViewId="0" topLeftCell="A1">
      <selection activeCell="B1" sqref="B1"/>
    </sheetView>
  </sheetViews>
  <sheetFormatPr defaultColWidth="9.140625" defaultRowHeight="12.75" outlineLevelRow="1" outlineLevelCol="1"/>
  <cols>
    <col min="1" max="1" width="1.28515625" style="0" customWidth="1"/>
    <col min="2" max="2" width="27.140625" style="0" customWidth="1"/>
    <col min="3" max="3" width="9.140625" style="0" hidden="1" customWidth="1" outlineLevel="1"/>
    <col min="4" max="4" width="8.00390625" style="0" customWidth="1" collapsed="1"/>
    <col min="5" max="9" width="8.00390625" style="0" customWidth="1"/>
  </cols>
  <sheetData>
    <row r="3" ht="18.75" thickBot="1">
      <c r="B3" s="39" t="s">
        <v>37</v>
      </c>
    </row>
    <row r="4" spans="2:9" ht="12.75">
      <c r="B4" s="40"/>
      <c r="C4" s="41">
        <v>1997</v>
      </c>
      <c r="D4" s="41">
        <v>1998</v>
      </c>
      <c r="E4" s="41">
        <v>1999</v>
      </c>
      <c r="F4" s="41">
        <v>2000</v>
      </c>
      <c r="G4" s="41">
        <v>2001</v>
      </c>
      <c r="H4" s="41">
        <v>2002</v>
      </c>
      <c r="I4" s="41">
        <v>2003</v>
      </c>
    </row>
    <row r="5" spans="2:9" s="42" customFormat="1" ht="18">
      <c r="B5" s="43"/>
      <c r="C5" s="44" t="s">
        <v>38</v>
      </c>
      <c r="D5" s="44" t="s">
        <v>38</v>
      </c>
      <c r="E5" s="44" t="s">
        <v>38</v>
      </c>
      <c r="F5" s="44" t="s">
        <v>38</v>
      </c>
      <c r="G5" s="44" t="s">
        <v>38</v>
      </c>
      <c r="H5" s="44" t="s">
        <v>39</v>
      </c>
      <c r="I5" s="44" t="s">
        <v>40</v>
      </c>
    </row>
    <row r="6" spans="2:9" ht="33" customHeight="1" hidden="1" outlineLevel="1">
      <c r="B6" t="s">
        <v>10</v>
      </c>
      <c r="C6" s="13">
        <v>1221.7725529999984</v>
      </c>
      <c r="D6" s="13">
        <v>1323.840205000002</v>
      </c>
      <c r="E6" s="13">
        <v>1441</v>
      </c>
      <c r="F6" s="13">
        <v>1534.955</v>
      </c>
      <c r="G6" s="13">
        <v>1689.8314439999997</v>
      </c>
      <c r="H6" s="13">
        <v>1880</v>
      </c>
      <c r="I6" s="13">
        <v>1927.08</v>
      </c>
    </row>
    <row r="7" spans="2:9" s="29" customFormat="1" ht="21" customHeight="1" hidden="1" outlineLevel="1">
      <c r="B7" s="29" t="s">
        <v>41</v>
      </c>
      <c r="C7" s="45"/>
      <c r="D7" s="45"/>
      <c r="E7" s="45">
        <f>1211+19</f>
        <v>1230</v>
      </c>
      <c r="F7" s="45">
        <v>1305.897</v>
      </c>
      <c r="G7" s="45">
        <v>1417.508</v>
      </c>
      <c r="H7" s="45">
        <v>1561.02</v>
      </c>
      <c r="I7" s="45">
        <v>1649.908</v>
      </c>
    </row>
    <row r="8" spans="2:9" ht="12.75" hidden="1" outlineLevel="1">
      <c r="B8" t="s">
        <v>42</v>
      </c>
      <c r="C8" s="13">
        <v>61.559256</v>
      </c>
      <c r="D8" s="13">
        <v>76.21728599999999</v>
      </c>
      <c r="E8" s="13">
        <v>118</v>
      </c>
      <c r="F8" s="13">
        <v>176.38299999999998</v>
      </c>
      <c r="G8" s="13">
        <v>185.15086699999998</v>
      </c>
      <c r="H8" s="13">
        <v>300</v>
      </c>
      <c r="I8" s="13">
        <v>263.7</v>
      </c>
    </row>
    <row r="9" spans="2:9" ht="12.75" hidden="1" outlineLevel="1">
      <c r="B9" t="s">
        <v>43</v>
      </c>
      <c r="C9" s="13">
        <v>1179.1629670000002</v>
      </c>
      <c r="D9" s="13">
        <v>1068.6368090000005</v>
      </c>
      <c r="E9" s="13">
        <v>1062.3</v>
      </c>
      <c r="F9" s="13">
        <v>1133.1109999999999</v>
      </c>
      <c r="G9" s="13">
        <v>1262.13855</v>
      </c>
      <c r="H9" s="13">
        <v>1355</v>
      </c>
      <c r="I9" s="13">
        <v>1403.057</v>
      </c>
    </row>
    <row r="10" spans="2:9" ht="12.75" hidden="1" outlineLevel="1">
      <c r="B10" s="46" t="s">
        <v>44</v>
      </c>
      <c r="C10" s="47">
        <v>2462.4947759999986</v>
      </c>
      <c r="D10" s="47">
        <v>2468.694300000003</v>
      </c>
      <c r="E10" s="47">
        <v>2621.3</v>
      </c>
      <c r="F10" s="47">
        <v>2844.4490000000005</v>
      </c>
      <c r="G10" s="47">
        <v>3137.1208609999994</v>
      </c>
      <c r="H10" s="47">
        <v>3535</v>
      </c>
      <c r="I10" s="47">
        <v>3593.8370000000004</v>
      </c>
    </row>
    <row r="11" spans="3:9" ht="12.75" hidden="1" outlineLevel="1">
      <c r="C11" s="13"/>
      <c r="D11" s="13"/>
      <c r="E11" s="13"/>
      <c r="F11" s="13"/>
      <c r="G11" s="13"/>
      <c r="H11" s="13"/>
      <c r="I11" s="13"/>
    </row>
    <row r="12" spans="2:9" ht="25.5" hidden="1" outlineLevel="1">
      <c r="B12" s="48" t="s">
        <v>45</v>
      </c>
      <c r="C12" s="13">
        <v>-1972.3355409999997</v>
      </c>
      <c r="D12" s="13">
        <v>-2165.0294149999986</v>
      </c>
      <c r="E12" s="13">
        <v>-2452</v>
      </c>
      <c r="F12" s="13">
        <v>-2620.2889999999998</v>
      </c>
      <c r="G12" s="13">
        <v>-2931.354458</v>
      </c>
      <c r="H12" s="13">
        <v>-3100</v>
      </c>
      <c r="I12" s="13">
        <v>-3268.4210000000003</v>
      </c>
    </row>
    <row r="13" spans="2:9" ht="24" customHeight="1" hidden="1" outlineLevel="1">
      <c r="B13" t="s">
        <v>46</v>
      </c>
      <c r="C13" s="13">
        <v>-921.5784890000002</v>
      </c>
      <c r="D13" s="13">
        <v>-1844.913082</v>
      </c>
      <c r="E13" s="13">
        <v>-973</v>
      </c>
      <c r="F13" s="13">
        <v>-1004.514</v>
      </c>
      <c r="G13" s="13">
        <v>-1023.339119</v>
      </c>
      <c r="H13" s="13">
        <v>-660</v>
      </c>
      <c r="I13" s="13">
        <v>-657.289</v>
      </c>
    </row>
    <row r="14" spans="2:9" ht="12.75" hidden="1" outlineLevel="1">
      <c r="B14" t="s">
        <v>47</v>
      </c>
      <c r="C14" s="13">
        <v>260.48361699999987</v>
      </c>
      <c r="D14" s="13">
        <v>121.49750800000001</v>
      </c>
      <c r="E14" s="13">
        <v>59</v>
      </c>
      <c r="F14" s="13">
        <v>72.40799999999999</v>
      </c>
      <c r="G14" s="13">
        <v>-2.044004000000001</v>
      </c>
      <c r="H14" s="13">
        <v>30</v>
      </c>
      <c r="I14" s="13">
        <v>32.633999999999986</v>
      </c>
    </row>
    <row r="15" spans="2:9" ht="12.75" hidden="1" outlineLevel="1">
      <c r="B15" t="s">
        <v>13</v>
      </c>
      <c r="C15" s="13">
        <v>11.692641000000009</v>
      </c>
      <c r="D15" s="13">
        <v>30.339222000000092</v>
      </c>
      <c r="E15" s="13">
        <v>73</v>
      </c>
      <c r="F15" s="13">
        <v>72.78900000000004</v>
      </c>
      <c r="G15" s="13">
        <v>109.16886199999999</v>
      </c>
      <c r="H15" s="13">
        <v>140</v>
      </c>
      <c r="I15" s="13">
        <v>139.97699999999995</v>
      </c>
    </row>
    <row r="16" ht="12.75" hidden="1" outlineLevel="1"/>
    <row r="17" spans="2:9" ht="12.75" hidden="1" outlineLevel="1">
      <c r="B17" t="s">
        <v>48</v>
      </c>
      <c r="C17" s="13">
        <v>-18.510587</v>
      </c>
      <c r="D17" s="13">
        <v>17.91156699999999</v>
      </c>
      <c r="E17" s="13">
        <v>23.7</v>
      </c>
      <c r="F17" s="13">
        <v>33.854</v>
      </c>
      <c r="G17" s="13">
        <v>13.281271000000004</v>
      </c>
      <c r="H17" s="13">
        <v>10.019</v>
      </c>
      <c r="I17" s="13">
        <v>9.944000000000003</v>
      </c>
    </row>
    <row r="18" ht="12.75" hidden="1" outlineLevel="1"/>
    <row r="19" spans="2:9" ht="12.75" hidden="1" outlineLevel="1">
      <c r="B19" t="s">
        <v>20</v>
      </c>
      <c r="C19" s="13">
        <v>-177.7535830000014</v>
      </c>
      <c r="D19" s="13">
        <v>-1371.4998999999957</v>
      </c>
      <c r="E19" s="13">
        <v>-648</v>
      </c>
      <c r="F19" s="13">
        <v>-601.3029999999992</v>
      </c>
      <c r="G19" s="13">
        <v>-697.1665870000004</v>
      </c>
      <c r="H19" s="13">
        <v>-44.981</v>
      </c>
      <c r="I19" s="13">
        <v>-149.31799999999987</v>
      </c>
    </row>
    <row r="20" ht="12.75" hidden="1" outlineLevel="1"/>
    <row r="21" ht="12.75" hidden="1" outlineLevel="1"/>
    <row r="22" ht="12.75" hidden="1" outlineLevel="1"/>
    <row r="23" spans="2:9" s="25" customFormat="1" ht="32.25" customHeight="1" collapsed="1">
      <c r="B23" s="49" t="s">
        <v>49</v>
      </c>
      <c r="C23" s="38"/>
      <c r="D23" s="38">
        <f aca="true" t="shared" si="0" ref="D23:I23">+D6/C6-1</f>
        <v>0.08354063262379063</v>
      </c>
      <c r="E23" s="38">
        <f t="shared" si="0"/>
        <v>0.08849995230353191</v>
      </c>
      <c r="F23" s="38">
        <f t="shared" si="0"/>
        <v>0.06520124913254688</v>
      </c>
      <c r="G23" s="38">
        <f t="shared" si="0"/>
        <v>0.10089966415953544</v>
      </c>
      <c r="H23" s="38">
        <f t="shared" si="0"/>
        <v>0.11253699691482377</v>
      </c>
      <c r="I23" s="38">
        <f t="shared" si="0"/>
        <v>0.025042553191489292</v>
      </c>
    </row>
    <row r="24" spans="2:9" ht="16.5" customHeight="1">
      <c r="B24" s="50" t="s">
        <v>50</v>
      </c>
      <c r="C24" s="50"/>
      <c r="D24" s="50"/>
      <c r="E24" s="50"/>
      <c r="F24" s="51">
        <f>+F7/E7-1</f>
        <v>0.06170487804878033</v>
      </c>
      <c r="G24" s="51">
        <f>+G7/F7-1</f>
        <v>0.08546692426738112</v>
      </c>
      <c r="H24" s="51">
        <f>+H7/G7-1</f>
        <v>0.1012424621236705</v>
      </c>
      <c r="I24" s="51">
        <f>+I7/H7-1</f>
        <v>0.05694225570460332</v>
      </c>
    </row>
    <row r="25" spans="2:9" s="25" customFormat="1" ht="27" customHeight="1">
      <c r="B25" s="52" t="s">
        <v>51</v>
      </c>
      <c r="C25" s="51"/>
      <c r="D25" s="51">
        <f aca="true" t="shared" si="1" ref="D25:I25">+D8/C8-1</f>
        <v>0.23811252689603646</v>
      </c>
      <c r="E25" s="51">
        <f t="shared" si="1"/>
        <v>0.5482052194826252</v>
      </c>
      <c r="F25" s="51">
        <f t="shared" si="1"/>
        <v>0.49477118644067786</v>
      </c>
      <c r="G25" s="51">
        <f t="shared" si="1"/>
        <v>0.04970925202542187</v>
      </c>
      <c r="H25" s="51">
        <f t="shared" si="1"/>
        <v>0.6203002711297054</v>
      </c>
      <c r="I25" s="51">
        <f t="shared" si="1"/>
        <v>-0.121</v>
      </c>
    </row>
    <row r="26" ht="12.75">
      <c r="H26" s="25"/>
    </row>
    <row r="27" spans="2:9" s="25" customFormat="1" ht="38.25">
      <c r="B27" s="52" t="s">
        <v>52</v>
      </c>
      <c r="C27" s="51"/>
      <c r="D27" s="51">
        <f aca="true" t="shared" si="2" ref="D27:I28">D9/C9-1</f>
        <v>-0.09373272490162898</v>
      </c>
      <c r="E27" s="51">
        <f t="shared" si="2"/>
        <v>-0.005929806035719798</v>
      </c>
      <c r="F27" s="51">
        <f t="shared" si="2"/>
        <v>0.0666581944836675</v>
      </c>
      <c r="G27" s="51">
        <f t="shared" si="2"/>
        <v>0.11387017688470058</v>
      </c>
      <c r="H27" s="51">
        <f t="shared" si="2"/>
        <v>0.07357468797700539</v>
      </c>
      <c r="I27" s="51">
        <f t="shared" si="2"/>
        <v>0.03546642066420658</v>
      </c>
    </row>
    <row r="28" spans="2:9" s="25" customFormat="1" ht="48.75" customHeight="1">
      <c r="B28" s="53" t="s">
        <v>53</v>
      </c>
      <c r="C28" s="54"/>
      <c r="D28" s="54">
        <f t="shared" si="2"/>
        <v>0.0025175785388160676</v>
      </c>
      <c r="E28" s="54">
        <f t="shared" si="2"/>
        <v>0.0618163617909262</v>
      </c>
      <c r="F28" s="54">
        <f t="shared" si="2"/>
        <v>0.08512913439896241</v>
      </c>
      <c r="G28" s="54">
        <f t="shared" si="2"/>
        <v>0.10289228634438485</v>
      </c>
      <c r="H28" s="54">
        <f t="shared" si="2"/>
        <v>0.12682939441267527</v>
      </c>
      <c r="I28" s="54">
        <f t="shared" si="2"/>
        <v>0.016644130127298595</v>
      </c>
    </row>
    <row r="30" spans="2:9" ht="12.75">
      <c r="B30" t="s">
        <v>54</v>
      </c>
      <c r="D30" s="32">
        <f aca="true" t="shared" si="3" ref="D30:I30">+D10-C10</f>
        <v>6.199524000004203</v>
      </c>
      <c r="E30" s="32">
        <f t="shared" si="3"/>
        <v>152.60569999999734</v>
      </c>
      <c r="F30" s="32">
        <f t="shared" si="3"/>
        <v>223.14900000000034</v>
      </c>
      <c r="G30" s="32">
        <f t="shared" si="3"/>
        <v>292.6718609999989</v>
      </c>
      <c r="H30" s="32">
        <f t="shared" si="3"/>
        <v>397.8791390000006</v>
      </c>
      <c r="I30" s="32">
        <f t="shared" si="3"/>
        <v>58.837000000000444</v>
      </c>
    </row>
    <row r="32" spans="2:9" ht="26.25" thickBot="1">
      <c r="B32" s="55" t="s">
        <v>55</v>
      </c>
      <c r="C32" s="56">
        <f aca="true" t="shared" si="4" ref="C32:I32">+C10/$C10*100</f>
        <v>100</v>
      </c>
      <c r="D32" s="56">
        <f t="shared" si="4"/>
        <v>100.2517578538816</v>
      </c>
      <c r="E32" s="56">
        <f t="shared" si="4"/>
        <v>106.44895678755346</v>
      </c>
      <c r="F32" s="56">
        <f t="shared" si="4"/>
        <v>115.51086433655047</v>
      </c>
      <c r="G32" s="56">
        <f t="shared" si="4"/>
        <v>127.39604126575419</v>
      </c>
      <c r="H32" s="56">
        <f t="shared" si="4"/>
        <v>143.553604030062</v>
      </c>
      <c r="I32" s="56">
        <f t="shared" si="4"/>
        <v>145.94292889578105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H27"/>
  <sheetViews>
    <sheetView workbookViewId="0" topLeftCell="A1">
      <selection activeCell="E5" sqref="E5"/>
    </sheetView>
  </sheetViews>
  <sheetFormatPr defaultColWidth="9.140625" defaultRowHeight="12.75"/>
  <cols>
    <col min="1" max="1" width="6.00390625" style="0" customWidth="1"/>
    <col min="2" max="2" width="26.7109375" style="0" customWidth="1"/>
    <col min="3" max="8" width="7.00390625" style="0" customWidth="1"/>
  </cols>
  <sheetData>
    <row r="4" ht="18">
      <c r="B4" s="39" t="s">
        <v>61</v>
      </c>
    </row>
    <row r="6" ht="13.5" thickBot="1">
      <c r="B6" t="s">
        <v>58</v>
      </c>
    </row>
    <row r="7" spans="2:8" ht="22.5" customHeight="1">
      <c r="B7" s="57"/>
      <c r="C7" s="57">
        <v>1997</v>
      </c>
      <c r="D7" s="57">
        <v>1998</v>
      </c>
      <c r="E7" s="57">
        <v>1999</v>
      </c>
      <c r="F7" s="57">
        <v>2000</v>
      </c>
      <c r="G7" s="57">
        <v>2001</v>
      </c>
      <c r="H7" s="57">
        <v>2002</v>
      </c>
    </row>
    <row r="8" spans="2:8" ht="30" customHeight="1">
      <c r="B8" s="58" t="s">
        <v>60</v>
      </c>
      <c r="C8" s="13">
        <v>100</v>
      </c>
      <c r="D8" s="13">
        <v>102.65454294878221</v>
      </c>
      <c r="E8" s="13">
        <v>104.88122682168988</v>
      </c>
      <c r="F8" s="13">
        <v>107.99839631151649</v>
      </c>
      <c r="G8" s="13">
        <v>112.07026160168387</v>
      </c>
      <c r="H8" s="13">
        <v>115.10849954896261</v>
      </c>
    </row>
    <row r="9" spans="2:8" ht="28.5" customHeight="1">
      <c r="B9" s="13" t="s">
        <v>59</v>
      </c>
      <c r="C9" s="13">
        <v>100</v>
      </c>
      <c r="D9" s="13">
        <v>100.2517578538816</v>
      </c>
      <c r="E9" s="13">
        <v>106.44895678755346</v>
      </c>
      <c r="F9" s="13">
        <v>115.51086433655047</v>
      </c>
      <c r="G9" s="13">
        <v>127.39604126575419</v>
      </c>
      <c r="H9" s="13">
        <v>143.553604030062</v>
      </c>
    </row>
    <row r="10" spans="2:8" ht="12.75">
      <c r="B10" s="59"/>
      <c r="C10" s="59"/>
      <c r="D10" s="59"/>
      <c r="E10" s="59"/>
      <c r="F10" s="59"/>
      <c r="G10" s="59"/>
      <c r="H10" s="59"/>
    </row>
    <row r="27" spans="2:8" ht="6" customHeight="1" thickBot="1">
      <c r="B27" s="60"/>
      <c r="C27" s="60"/>
      <c r="D27" s="60"/>
      <c r="E27" s="60"/>
      <c r="F27" s="60"/>
      <c r="G27" s="60"/>
      <c r="H27" s="60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14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3.00390625" style="0" customWidth="1"/>
    <col min="2" max="2" width="38.421875" style="0" customWidth="1"/>
    <col min="3" max="3" width="13.7109375" style="0" customWidth="1"/>
    <col min="5" max="5" width="11.28125" style="0" customWidth="1"/>
    <col min="7" max="7" width="13.28125" style="0" customWidth="1"/>
    <col min="8" max="8" width="14.57421875" style="0" customWidth="1"/>
  </cols>
  <sheetData>
    <row r="3" ht="18">
      <c r="B3" s="39" t="s">
        <v>66</v>
      </c>
    </row>
    <row r="4" ht="13.5" thickBot="1"/>
    <row r="5" spans="2:8" ht="51">
      <c r="B5" s="8"/>
      <c r="C5" s="9" t="s">
        <v>64</v>
      </c>
      <c r="D5" s="10" t="s">
        <v>56</v>
      </c>
      <c r="E5" s="9" t="s">
        <v>63</v>
      </c>
      <c r="F5" s="10" t="s">
        <v>57</v>
      </c>
      <c r="G5" s="9" t="s">
        <v>62</v>
      </c>
      <c r="H5" s="10" t="s">
        <v>65</v>
      </c>
    </row>
    <row r="6" spans="2:8" s="25" customFormat="1" ht="27.75" customHeight="1">
      <c r="B6" t="s">
        <v>10</v>
      </c>
      <c r="C6" s="13">
        <v>1463.138</v>
      </c>
      <c r="D6" s="61">
        <v>1534.955</v>
      </c>
      <c r="E6" s="13">
        <v>1584.114</v>
      </c>
      <c r="F6" s="61">
        <v>1689.8314439999997</v>
      </c>
      <c r="G6" s="13">
        <v>1814.15</v>
      </c>
      <c r="H6" s="61">
        <v>1880</v>
      </c>
    </row>
    <row r="7" spans="2:8" ht="12.75">
      <c r="B7" t="s">
        <v>42</v>
      </c>
      <c r="C7" s="13">
        <v>146.21</v>
      </c>
      <c r="D7" s="61">
        <v>176.38299999999998</v>
      </c>
      <c r="E7" s="13">
        <v>184.3</v>
      </c>
      <c r="F7" s="61">
        <v>185.15086699999998</v>
      </c>
      <c r="G7" s="13">
        <v>249.477</v>
      </c>
      <c r="H7" s="61">
        <v>300</v>
      </c>
    </row>
    <row r="8" spans="2:8" ht="12.75">
      <c r="B8" t="s">
        <v>43</v>
      </c>
      <c r="C8" s="13">
        <v>1210.9720000000002</v>
      </c>
      <c r="D8" s="61">
        <v>1133.1109999999999</v>
      </c>
      <c r="E8" s="13">
        <v>1218.177</v>
      </c>
      <c r="F8" s="61">
        <v>1262.13855</v>
      </c>
      <c r="G8" s="13">
        <v>1319.82</v>
      </c>
      <c r="H8" s="61">
        <v>1355</v>
      </c>
    </row>
    <row r="9" spans="2:8" s="13" customFormat="1" ht="12.75">
      <c r="B9" s="62" t="s">
        <v>44</v>
      </c>
      <c r="C9" s="63">
        <v>2820.32</v>
      </c>
      <c r="D9" s="64">
        <v>2844.4490000000005</v>
      </c>
      <c r="E9" s="63">
        <v>2986.591</v>
      </c>
      <c r="F9" s="64">
        <v>3137.1208609999994</v>
      </c>
      <c r="G9" s="63">
        <v>3383.447</v>
      </c>
      <c r="H9" s="64">
        <v>3535</v>
      </c>
    </row>
    <row r="10" spans="4:8" ht="12.75">
      <c r="D10" s="65"/>
      <c r="F10" s="65"/>
      <c r="H10" s="65"/>
    </row>
    <row r="11" spans="2:8" s="25" customFormat="1" ht="25.5">
      <c r="B11" s="66" t="s">
        <v>67</v>
      </c>
      <c r="C11" s="67"/>
      <c r="D11" s="68">
        <f>+D9/C9-1</f>
        <v>0.008555412151812769</v>
      </c>
      <c r="E11" s="67"/>
      <c r="F11" s="68">
        <f>+F9/E9-1</f>
        <v>0.05040190002581513</v>
      </c>
      <c r="G11" s="67"/>
      <c r="H11" s="68">
        <f>+H9/G9-1</f>
        <v>0.044792485296799356</v>
      </c>
    </row>
    <row r="12" spans="4:8" ht="12.75">
      <c r="D12" s="65"/>
      <c r="F12" s="65"/>
      <c r="H12" s="65"/>
    </row>
    <row r="13" spans="4:8" ht="12.75">
      <c r="D13" s="65"/>
      <c r="F13" s="65"/>
      <c r="H13" s="65"/>
    </row>
    <row r="14" spans="2:8" s="46" customFormat="1" ht="39" thickBot="1">
      <c r="B14" s="69" t="s">
        <v>68</v>
      </c>
      <c r="C14" s="70"/>
      <c r="D14" s="71"/>
      <c r="E14" s="70"/>
      <c r="F14" s="72">
        <f>+F9-D9</f>
        <v>292.6718609999989</v>
      </c>
      <c r="G14" s="70"/>
      <c r="H14" s="72">
        <f>+H9-F9+F14</f>
        <v>690.5509999999995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Landsbanki Føroya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Sigurd</dc:creator>
  <cp:keywords/>
  <dc:description/>
  <cp:lastModifiedBy>Sigurd</cp:lastModifiedBy>
  <dcterms:created xsi:type="dcterms:W3CDTF">2002-11-26T10:49:31Z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