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445" activeTab="0"/>
  </bookViews>
  <sheets>
    <sheet name="FUL" sheetId="1" r:id="rId1"/>
    <sheet name="KAL" sheetId="2" r:id="rId2"/>
    <sheet name="LOL" sheetId="3" r:id="rId3"/>
    <sheet name="MYL" sheetId="4" r:id="rId4"/>
    <sheet name="NOL" sheetId="5" r:id="rId5"/>
    <sheet name="SAL" sheetId="6" r:id="rId6"/>
    <sheet name="SKUL" sheetId="7" r:id="rId7"/>
    <sheet name="SUL" sheetId="8" r:id="rId8"/>
    <sheet name="LEGA" sheetId="9" r:id="rId9"/>
    <sheet name="SERFL" sheetId="10" r:id="rId10"/>
    <sheet name="í alt" sheetId="11" r:id="rId11"/>
  </sheets>
  <definedNames/>
  <calcPr fullCalcOnLoad="1"/>
</workbook>
</file>

<file path=xl/sharedStrings.xml><?xml version="1.0" encoding="utf-8"?>
<sst xmlns="http://schemas.openxmlformats.org/spreadsheetml/2006/main" count="270" uniqueCount="36">
  <si>
    <t>Filtre</t>
  </si>
  <si>
    <t>Datofilter</t>
  </si>
  <si>
    <t>01-01-05..31-12-05</t>
  </si>
  <si>
    <t>Budgetfilter</t>
  </si>
  <si>
    <t>FÆ2005</t>
  </si>
  <si>
    <t>Deild Filtur</t>
  </si>
  <si>
    <t>Valuta</t>
  </si>
  <si>
    <t>DKK</t>
  </si>
  <si>
    <t>munur</t>
  </si>
  <si>
    <t>Lønir v.m.</t>
  </si>
  <si>
    <t>Keyp av vørum og tænastum</t>
  </si>
  <si>
    <t>Keyp av útbúnaði, netto</t>
  </si>
  <si>
    <t>Leiga, viðlíkahald og skattur</t>
  </si>
  <si>
    <t>Avskrivingar o.a.</t>
  </si>
  <si>
    <t>Ymiskar rakstrarútreiðslur</t>
  </si>
  <si>
    <t>Søla av vørum og tænastuveitingum</t>
  </si>
  <si>
    <t>Útvegan av løgu</t>
  </si>
  <si>
    <t>Útreiðslur tilsamans</t>
  </si>
  <si>
    <t>Inntøkur tilsamans</t>
  </si>
  <si>
    <t>Nettorakstur</t>
  </si>
  <si>
    <t>FÆ 2004</t>
  </si>
  <si>
    <t>FÆ 2005</t>
  </si>
  <si>
    <t>Oyggjaleiðir</t>
  </si>
  <si>
    <t>Deild</t>
  </si>
  <si>
    <t>%</t>
  </si>
  <si>
    <t>Kontonavn</t>
  </si>
  <si>
    <t>Fugloyarleiðin</t>
  </si>
  <si>
    <t>Kalsoyarleiðin</t>
  </si>
  <si>
    <t>Leirvíkarleiðin</t>
  </si>
  <si>
    <t>Mykinesarleiðin</t>
  </si>
  <si>
    <t>Nólsoyarleiðin</t>
  </si>
  <si>
    <t>Sandoyarleiðin</t>
  </si>
  <si>
    <t>Skúvoyarleiðin</t>
  </si>
  <si>
    <t>Suðuroyarleiðin</t>
  </si>
  <si>
    <t>Leva</t>
  </si>
  <si>
    <t>Serflutningur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</si>
</sst>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%"/>
    <numFmt numFmtId="166" formatCode="#,##0.0"/>
    <numFmt numFmtId="167" formatCode="0.0"/>
    <numFmt numFmtId="168" formatCode="0.0000"/>
    <numFmt numFmtId="169" formatCode="0.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15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15" applyNumberFormat="1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5" fontId="0" fillId="0" borderId="0" xfId="2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6.57421875" style="0" bestFit="1" customWidth="1"/>
    <col min="3" max="3" width="13.7109375" style="0" customWidth="1"/>
    <col min="4" max="4" width="12.7109375" style="0" customWidth="1"/>
    <col min="5" max="5" width="7.140625" style="0" bestFit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2" ht="12.75">
      <c r="A4" s="2" t="s">
        <v>5</v>
      </c>
      <c r="B4" t="s">
        <v>26</v>
      </c>
    </row>
    <row r="5" spans="4:5" ht="12.75">
      <c r="D5" s="37"/>
      <c r="E5" s="37"/>
    </row>
    <row r="6" spans="1:5" ht="12.75">
      <c r="A6" s="2" t="s">
        <v>6</v>
      </c>
      <c r="B6" t="s">
        <v>7</v>
      </c>
      <c r="D6" s="38"/>
      <c r="E6" s="38"/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" customHeight="1">
      <c r="A10" s="17" t="s">
        <v>9</v>
      </c>
      <c r="B10" s="27">
        <v>1673108.3974977138</v>
      </c>
      <c r="C10" s="21">
        <v>1916771.23904294</v>
      </c>
      <c r="D10" s="21">
        <f>+B10-C10</f>
        <v>-243662.84154522629</v>
      </c>
      <c r="E10" s="40">
        <f>IF(B10=0,"0",100-(+C10/B10*100))</f>
        <v>-14.563482073824161</v>
      </c>
      <c r="G10" s="10"/>
    </row>
    <row r="11" spans="1:5" s="6" customFormat="1" ht="12.75">
      <c r="A11" s="17" t="s">
        <v>10</v>
      </c>
      <c r="B11" s="9">
        <v>402752.625</v>
      </c>
      <c r="C11" s="21">
        <v>396925.01273</v>
      </c>
      <c r="D11" s="21">
        <f>+B11-C11</f>
        <v>5827.612269999983</v>
      </c>
      <c r="E11" s="40">
        <f>IF(B11=0,"0",100-(+C11/B11*100))</f>
        <v>1.4469458194096205</v>
      </c>
    </row>
    <row r="12" spans="1:5" s="6" customFormat="1" ht="12.75">
      <c r="A12" s="17" t="s">
        <v>11</v>
      </c>
      <c r="B12" s="7">
        <v>0</v>
      </c>
      <c r="C12" s="22"/>
      <c r="D12" s="21">
        <f>+B12-C12</f>
        <v>0</v>
      </c>
      <c r="E12" s="40" t="str">
        <f>IF(B12=0,"0",100-(+C12/B12*100))</f>
        <v>0</v>
      </c>
    </row>
    <row r="13" spans="1:5" s="6" customFormat="1" ht="12.75">
      <c r="A13" s="17" t="s">
        <v>12</v>
      </c>
      <c r="B13" s="9">
        <v>375000</v>
      </c>
      <c r="C13" s="21">
        <v>839000.000000003</v>
      </c>
      <c r="D13" s="21">
        <f>+B13-C13</f>
        <v>-464000.000000003</v>
      </c>
      <c r="E13" s="40">
        <f>IF(B13=0,"0",100-(+C13/B13*100))</f>
        <v>-123.73333333333414</v>
      </c>
    </row>
    <row r="14" spans="1:5" s="6" customFormat="1" ht="12.75">
      <c r="A14" s="17" t="s">
        <v>13</v>
      </c>
      <c r="B14" s="7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9">
        <v>5000</v>
      </c>
      <c r="C15" s="21">
        <v>19999.9999999999</v>
      </c>
      <c r="D15" s="21">
        <f>+B15-C15</f>
        <v>-14999.999999999902</v>
      </c>
      <c r="E15" s="40">
        <f>IF(B15=0,"0",100-(+C15/B15*100))</f>
        <v>-299.99999999999807</v>
      </c>
    </row>
    <row r="16" spans="1:5" s="6" customFormat="1" ht="12.75">
      <c r="A16" s="17" t="s">
        <v>15</v>
      </c>
      <c r="B16" s="9">
        <v>-300000</v>
      </c>
      <c r="C16" s="21">
        <v>-296054.612999999</v>
      </c>
      <c r="D16" s="21">
        <f>+B16-C16</f>
        <v>-3945.3870000009774</v>
      </c>
      <c r="E16" s="40">
        <f>IF(B16=0,"0",-(100-(+C16/B16*100)))</f>
        <v>-1.3151290000003257</v>
      </c>
    </row>
    <row r="17" spans="1:5" s="6" customFormat="1" ht="12.75">
      <c r="A17" s="17" t="s">
        <v>16</v>
      </c>
      <c r="B17" s="7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s="6" customFormat="1" ht="12.75">
      <c r="A18" s="17"/>
      <c r="B18" s="7"/>
      <c r="C18" s="22"/>
      <c r="D18" s="21"/>
      <c r="E18" s="40"/>
    </row>
    <row r="19" spans="1:5" s="6" customFormat="1" ht="12.75">
      <c r="A19" s="17" t="s">
        <v>17</v>
      </c>
      <c r="B19" s="9">
        <v>2455861.0224977136</v>
      </c>
      <c r="C19" s="21">
        <v>3172696.25177295</v>
      </c>
      <c r="D19" s="21">
        <f>+B19-C19</f>
        <v>-716835.2292752364</v>
      </c>
      <c r="E19" s="40">
        <f t="shared" si="0"/>
        <v>-29.18875387118547</v>
      </c>
    </row>
    <row r="20" spans="1:5" s="6" customFormat="1" ht="12.75">
      <c r="A20" s="17" t="s">
        <v>18</v>
      </c>
      <c r="B20" s="9">
        <v>-300000</v>
      </c>
      <c r="C20" s="21">
        <v>-296054.612999999</v>
      </c>
      <c r="D20" s="21">
        <f>+B20-C20</f>
        <v>-3945.3870000009774</v>
      </c>
      <c r="E20" s="40">
        <f>IF(B20=0,"0",-(100-(+C20/B20*100)))</f>
        <v>-1.3151290000003257</v>
      </c>
    </row>
    <row r="21" spans="1:5" s="6" customFormat="1" ht="12.75">
      <c r="A21" s="17"/>
      <c r="B21" s="7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3">
        <v>2155861.0224977136</v>
      </c>
      <c r="C22" s="23">
        <v>2876641.63877295</v>
      </c>
      <c r="D22" s="23">
        <f>+B22-C22</f>
        <v>-720780.6162752365</v>
      </c>
      <c r="E22" s="41">
        <f t="shared" si="0"/>
        <v>-33.433538097004146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Header>&amp;L&amp;FKontoskipan Landsins&amp;F
TEST_SL&amp;R&amp;D
jmp
Side &amp;S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6.7109375" style="0" bestFit="1" customWidth="1"/>
    <col min="3" max="3" width="10.57421875" style="0" bestFit="1" customWidth="1"/>
    <col min="4" max="4" width="12.7109375" style="0" customWidth="1"/>
    <col min="5" max="5" width="11.851562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35</v>
      </c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8">
        <v>0</v>
      </c>
      <c r="C10" s="22"/>
      <c r="D10" s="22">
        <f>+B10-C10</f>
        <v>0</v>
      </c>
      <c r="E10" s="40" t="str">
        <f>IF(B10=0,"0",100-(+C10/B10*100))</f>
        <v>0</v>
      </c>
      <c r="G10" s="10"/>
    </row>
    <row r="11" spans="1:5" s="6" customFormat="1" ht="12.75">
      <c r="A11" s="17" t="s">
        <v>10</v>
      </c>
      <c r="B11" s="7">
        <v>0</v>
      </c>
      <c r="C11" s="22"/>
      <c r="D11" s="22">
        <f>+B11-C11</f>
        <v>0</v>
      </c>
      <c r="E11" s="40" t="str">
        <f>IF(B11=0,"0",100-(+C11/B11*100))</f>
        <v>0</v>
      </c>
    </row>
    <row r="12" spans="1:5" s="6" customFormat="1" ht="12.75">
      <c r="A12" s="17" t="s">
        <v>11</v>
      </c>
      <c r="B12" s="7">
        <v>0</v>
      </c>
      <c r="C12" s="22"/>
      <c r="D12" s="22">
        <f>+B12-C12</f>
        <v>0</v>
      </c>
      <c r="E12" s="40" t="str">
        <f>IF(B12=0,"0",100-(+C12/B12*100))</f>
        <v>0</v>
      </c>
    </row>
    <row r="13" spans="1:5" s="6" customFormat="1" ht="12.75">
      <c r="A13" s="17" t="s">
        <v>12</v>
      </c>
      <c r="B13" s="7">
        <v>0</v>
      </c>
      <c r="C13" s="22"/>
      <c r="D13" s="22">
        <f>+B13-C13</f>
        <v>0</v>
      </c>
      <c r="E13" s="40" t="str">
        <f>IF(B13=0,"0",100-(+C13/B13*100))</f>
        <v>0</v>
      </c>
    </row>
    <row r="14" spans="1:5" s="6" customFormat="1" ht="12.75">
      <c r="A14" s="17" t="s">
        <v>13</v>
      </c>
      <c r="B14" s="7">
        <v>0</v>
      </c>
      <c r="C14" s="22"/>
      <c r="D14" s="22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7">
        <v>0</v>
      </c>
      <c r="C15" s="22"/>
      <c r="D15" s="22">
        <f>+B15-C15</f>
        <v>0</v>
      </c>
      <c r="E15" s="40" t="str">
        <f>IF(B15=0,"0",100-(+C15/B15*100))</f>
        <v>0</v>
      </c>
    </row>
    <row r="16" spans="1:5" s="6" customFormat="1" ht="12.75">
      <c r="A16" s="17" t="s">
        <v>15</v>
      </c>
      <c r="B16" s="7">
        <v>0</v>
      </c>
      <c r="C16" s="24">
        <v>-74000</v>
      </c>
      <c r="D16" s="22">
        <f>+B16-C16</f>
        <v>74000</v>
      </c>
      <c r="E16" s="40" t="str">
        <f>IF(B16=0,"0",-(100-(+C16/B16*100)))</f>
        <v>0</v>
      </c>
    </row>
    <row r="17" spans="1:5" s="6" customFormat="1" ht="12.75">
      <c r="A17" s="17" t="s">
        <v>16</v>
      </c>
      <c r="B17" s="7">
        <v>0</v>
      </c>
      <c r="C17" s="22"/>
      <c r="D17" s="22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2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7">
        <v>0</v>
      </c>
      <c r="C19" s="22"/>
      <c r="D19" s="22">
        <f>+B19-C19</f>
        <v>0</v>
      </c>
      <c r="E19" s="40" t="str">
        <f t="shared" si="0"/>
        <v>0</v>
      </c>
    </row>
    <row r="20" spans="1:5" s="6" customFormat="1" ht="12.75">
      <c r="A20" s="17" t="s">
        <v>18</v>
      </c>
      <c r="B20" s="7">
        <v>0</v>
      </c>
      <c r="C20" s="24">
        <v>-74000</v>
      </c>
      <c r="D20" s="22">
        <f>+B20-C20</f>
        <v>74000</v>
      </c>
      <c r="E20" s="40" t="str">
        <f>IF(B20=0,"0",-(100-(+C20/B20*100)))</f>
        <v>0</v>
      </c>
    </row>
    <row r="21" spans="1:5" s="6" customFormat="1" ht="12.75">
      <c r="A21" s="17"/>
      <c r="B21" s="7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4">
        <v>0</v>
      </c>
      <c r="C22" s="25">
        <v>-74000</v>
      </c>
      <c r="D22" s="26">
        <f>+B22-C22</f>
        <v>74000</v>
      </c>
      <c r="E22" s="41" t="str">
        <f t="shared" si="0"/>
        <v>0</v>
      </c>
    </row>
  </sheetData>
  <printOptions/>
  <pageMargins left="0.75" right="0.75" top="1" bottom="1" header="0" footer="0"/>
  <pageSetup fitToHeight="1" fitToWidth="1" horizontalDpi="600" verticalDpi="600" orientation="portrait" paperSize="9" scale="72" r:id="rId1"/>
  <headerFooter alignWithMargins="0">
    <oddHeader>&amp;L&amp;FKontoskipan Landsins&amp;F
TEST_SL&amp;R&amp;D
jmp
Side &amp;S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7.57421875" style="0" bestFit="1" customWidth="1"/>
    <col min="3" max="3" width="18.00390625" style="0" bestFit="1" customWidth="1"/>
    <col min="4" max="4" width="12.7109375" style="0" customWidth="1"/>
    <col min="5" max="5" width="6.8515625" style="0" bestFit="1" customWidth="1"/>
    <col min="7" max="7" width="18.28125" style="0" hidden="1" customWidth="1"/>
    <col min="8" max="8" width="13.421875" style="0" hidden="1" customWidth="1"/>
    <col min="9" max="9" width="12.8515625" style="0" hidden="1" customWidth="1"/>
    <col min="11" max="11" width="10.140625" style="0" bestFit="1" customWidth="1"/>
  </cols>
  <sheetData>
    <row r="1" ht="12.75">
      <c r="A1" s="1"/>
    </row>
    <row r="2" spans="1:2" ht="12.75">
      <c r="A2" s="2"/>
      <c r="B2" s="2"/>
    </row>
    <row r="3" spans="1:2" ht="12.75">
      <c r="A3" s="2"/>
      <c r="B3" s="2"/>
    </row>
    <row r="4" spans="1:2" ht="12.75">
      <c r="A4" s="2" t="s">
        <v>23</v>
      </c>
      <c r="B4" s="2" t="s">
        <v>22</v>
      </c>
    </row>
    <row r="5" spans="4:6" ht="12.75">
      <c r="D5" s="4"/>
      <c r="E5" s="36"/>
      <c r="F5" s="42"/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7" ht="12.75">
      <c r="A9" s="33"/>
      <c r="B9" s="39"/>
      <c r="C9" s="34"/>
      <c r="D9" s="34"/>
      <c r="E9" s="35"/>
      <c r="G9" s="4"/>
    </row>
    <row r="10" spans="1:9" s="6" customFormat="1" ht="12.75">
      <c r="A10" s="17" t="s">
        <v>9</v>
      </c>
      <c r="B10" s="27">
        <f>+FUL!B10+KAL!B10+LOL!B10+MYL!B10+NOL!B10+SAL!B10+SKUL!B10+SUL!B10+LEGA!B10+SERFL!B10</f>
        <v>41781821.96816975</v>
      </c>
      <c r="C10" s="21">
        <f>+FUL!C10+KAL!C10+LOL!C10+MYL!C10+NOL!C10+SAL!C10+SKUL!C10+SUL!C10+LEGA!C10+SERFL!C10</f>
        <v>46540045.30391181</v>
      </c>
      <c r="D10" s="21">
        <f>+B10-C10</f>
        <v>-4758223.335742064</v>
      </c>
      <c r="E10" s="40">
        <f>IF(B10=0,"0",100-(+C10/B10*100))</f>
        <v>-11.388261956041504</v>
      </c>
      <c r="G10" s="11">
        <v>43380073.195</v>
      </c>
      <c r="H10" s="11">
        <v>1598251.2268302508</v>
      </c>
      <c r="I10" s="11">
        <f>+B10-G10+H10</f>
        <v>0</v>
      </c>
    </row>
    <row r="11" spans="1:9" s="6" customFormat="1" ht="12.75">
      <c r="A11" s="17" t="s">
        <v>10</v>
      </c>
      <c r="B11" s="9">
        <f>+FUL!B11+KAL!B11+LOL!B11+MYL!B11+NOL!B11+SAL!B11+SKUL!B11+SUL!B11+LEGA!B11+SERFL!B11</f>
        <v>36877971.981022075</v>
      </c>
      <c r="C11" s="21">
        <f>+FUL!C11+KAL!C11+LOL!C11+MYL!C11+NOL!C11+SAL!C11+SKUL!C11+SUL!C11+LEGA!C11+SERFL!C11</f>
        <v>37980841.20951104</v>
      </c>
      <c r="D11" s="21">
        <f>+B11-C11</f>
        <v>-1102869.2284889668</v>
      </c>
      <c r="E11" s="40">
        <f>IF(B11=0,"0",100-(+C11/B11*100))</f>
        <v>-2.990590776131924</v>
      </c>
      <c r="G11" s="11">
        <v>37459880.66102207</v>
      </c>
      <c r="H11" s="11">
        <v>581908.68</v>
      </c>
      <c r="I11" s="11">
        <f>+B11-G11+H11</f>
        <v>7.799826562404633E-09</v>
      </c>
    </row>
    <row r="12" spans="1:9" s="6" customFormat="1" ht="12.75">
      <c r="A12" s="17" t="s">
        <v>11</v>
      </c>
      <c r="B12" s="9">
        <f>+FUL!B12+KAL!B12+LOL!B12+MYL!B12+NOL!B12+SAL!B12+SKUL!B12+SUL!B12+LEGA!B12+SERFL!B12</f>
        <v>51000</v>
      </c>
      <c r="C12" s="21">
        <f>+FUL!C12+KAL!C12+LOL!C12+MYL!C12+NOL!C12+SAL!C12+SKUL!C12+SUL!C12+LEGA!C12+SERFL!C12</f>
        <v>110000.00000000026</v>
      </c>
      <c r="D12" s="21">
        <f>+B12-C12</f>
        <v>-59000.00000000026</v>
      </c>
      <c r="E12" s="40">
        <f>IF(B12=0,"0",100-(+C12/B12*100))</f>
        <v>-115.68627450980443</v>
      </c>
      <c r="G12" s="11">
        <v>81000</v>
      </c>
      <c r="H12" s="11">
        <v>30000</v>
      </c>
      <c r="I12" s="11">
        <f>+B12-G12+H12</f>
        <v>0</v>
      </c>
    </row>
    <row r="13" spans="1:9" s="6" customFormat="1" ht="12.75">
      <c r="A13" s="17" t="s">
        <v>12</v>
      </c>
      <c r="B13" s="9">
        <f>+FUL!B13+KAL!B13+LOL!B13+MYL!B13+NOL!B13+SAL!B13+SKUL!B13+SUL!B13+LEGA!B13+SERFL!B13</f>
        <v>11690869.33</v>
      </c>
      <c r="C13" s="21">
        <f>+FUL!C13+KAL!C13+LOL!C13+MYL!C13+NOL!C13+SAL!C13+SKUL!C13+SUL!C13+LEGA!C13+SERFL!C13</f>
        <v>14038000.000000017</v>
      </c>
      <c r="D13" s="21">
        <f>+B13-C13</f>
        <v>-2347130.6700000167</v>
      </c>
      <c r="E13" s="40">
        <f>IF(B13=0,"0",100-(+C13/B13*100))</f>
        <v>-20.07661366958429</v>
      </c>
      <c r="G13" s="11">
        <v>11740869.33</v>
      </c>
      <c r="H13" s="11">
        <v>50000</v>
      </c>
      <c r="I13" s="11">
        <f>+B13-G13+H13</f>
        <v>0</v>
      </c>
    </row>
    <row r="14" spans="1:9" s="6" customFormat="1" ht="12.75">
      <c r="A14" s="17" t="s">
        <v>13</v>
      </c>
      <c r="B14" s="9">
        <f>+FUL!B14+KAL!B14+LOL!B14+MYL!B14+NOL!B14+SAL!B14+SKUL!B14+SUL!B14+LEGA!B14+SERFL!B14</f>
        <v>0</v>
      </c>
      <c r="C14" s="21">
        <f>+FUL!C14+KAL!C14+LOL!C14+MYL!C14+NOL!C14+SAL!C14+SKUL!C14+SUL!C14+LEGA!C14+SERFL!C14</f>
        <v>0</v>
      </c>
      <c r="D14" s="21">
        <f>+B14-C14</f>
        <v>0</v>
      </c>
      <c r="E14" s="40" t="str">
        <f>IF(B14=0,"0",100-(+C14/B14*100))</f>
        <v>0</v>
      </c>
      <c r="G14" s="11">
        <v>0</v>
      </c>
      <c r="H14" s="11">
        <v>0</v>
      </c>
      <c r="I14" s="11">
        <f>+B14-G14+H14</f>
        <v>0</v>
      </c>
    </row>
    <row r="15" spans="1:9" s="6" customFormat="1" ht="12.75">
      <c r="A15" s="17" t="s">
        <v>14</v>
      </c>
      <c r="B15" s="9">
        <f>+FUL!B15+KAL!B15+LOL!B15+MYL!B15+NOL!B15+SAL!B15+SKUL!B15+SUL!B15+LEGA!B15+SERFL!B15</f>
        <v>101456</v>
      </c>
      <c r="C15" s="21">
        <f>+FUL!C15+KAL!C15+LOL!C15+MYL!C15+NOL!C15+SAL!C15+SKUL!C15+SUL!C15+LEGA!C15+SERFL!C15</f>
        <v>160000.00000000035</v>
      </c>
      <c r="D15" s="21">
        <f>+B15-C15</f>
        <v>-58544.00000000035</v>
      </c>
      <c r="E15" s="40">
        <f>IF(B15=0,"0",100-(+C15/B15*100))</f>
        <v>-57.703832203122886</v>
      </c>
      <c r="G15" s="11">
        <v>101456</v>
      </c>
      <c r="H15" s="11">
        <v>0</v>
      </c>
      <c r="I15" s="11">
        <f>+B15-G15+H15</f>
        <v>0</v>
      </c>
    </row>
    <row r="16" spans="1:9" s="6" customFormat="1" ht="12.75">
      <c r="A16" s="17" t="s">
        <v>15</v>
      </c>
      <c r="B16" s="9">
        <f>+FUL!B16+KAL!B16+LOL!B16+MYL!B16+NOL!B16+SAL!B16+SKUL!B16+SUL!B16+LEGA!B16+SERFL!B16</f>
        <v>-44400000</v>
      </c>
      <c r="C16" s="21">
        <f>+FUL!C16+KAL!C16+LOL!C16+MYL!C16+NOL!C16+SAL!C16+SKUL!C16+SUL!C16+LEGA!C16+SERFL!C16</f>
        <v>-54064421.38021308</v>
      </c>
      <c r="D16" s="21">
        <f>+B16-C16</f>
        <v>9664421.380213082</v>
      </c>
      <c r="E16" s="40">
        <f>IF(B16=0,"0",-(100-(+C16/B16*100)))</f>
        <v>21.766714820299725</v>
      </c>
      <c r="G16" s="11">
        <v>-44400000</v>
      </c>
      <c r="H16" s="11">
        <v>0</v>
      </c>
      <c r="I16" s="11">
        <f aca="true" t="shared" si="0" ref="I16:I22">+B16-G16+H16</f>
        <v>0</v>
      </c>
    </row>
    <row r="17" spans="1:9" s="6" customFormat="1" ht="12.75">
      <c r="A17" s="17" t="s">
        <v>16</v>
      </c>
      <c r="B17" s="9">
        <f>+FUL!B17+KAL!B17+LOL!B17+MYL!B17+NOL!B17+SAL!B17+SKUL!B17+SUL!B17+LEGA!B17+SERFL!B17</f>
        <v>0</v>
      </c>
      <c r="C17" s="21">
        <f>+FUL!C17+KAL!C17+LOL!C17+MYL!C17+NOL!C17+SAL!C17+SKUL!C17+SUL!C17+LEGA!C17+SERFL!C17</f>
        <v>0</v>
      </c>
      <c r="D17" s="21">
        <f>+B17-C17</f>
        <v>0</v>
      </c>
      <c r="E17" s="40" t="str">
        <f aca="true" t="shared" si="1" ref="E17:E22">IF(B17=0,"0",100-(+C17/B17*100))</f>
        <v>0</v>
      </c>
      <c r="G17" s="11">
        <v>0</v>
      </c>
      <c r="H17" s="11">
        <v>0</v>
      </c>
      <c r="I17" s="11">
        <f t="shared" si="0"/>
        <v>0</v>
      </c>
    </row>
    <row r="18" spans="1:9" ht="12.75">
      <c r="A18" s="16"/>
      <c r="B18" s="3"/>
      <c r="C18" s="20"/>
      <c r="D18" s="20"/>
      <c r="E18" s="40" t="str">
        <f t="shared" si="1"/>
        <v>0</v>
      </c>
      <c r="G18" s="4"/>
      <c r="H18" s="4"/>
      <c r="I18" s="4"/>
    </row>
    <row r="19" spans="1:9" s="6" customFormat="1" ht="12.75">
      <c r="A19" s="17" t="s">
        <v>17</v>
      </c>
      <c r="B19" s="9">
        <f>+FUL!B19+KAL!B19+LOL!B19+MYL!B19+NOL!B19+SAL!B19+SKUL!B19+SUL!B19+LEGA!B19+SERFL!B19</f>
        <v>90503119.27919182</v>
      </c>
      <c r="C19" s="21">
        <f>+FUL!C19+KAL!C19+LOL!C19+MYL!C19+NOL!C19+SAL!C19+SKUL!C19+SUL!C19+LEGA!C19+SERFL!C19</f>
        <v>98828886.51342303</v>
      </c>
      <c r="D19" s="21">
        <f>+B19-C19</f>
        <v>-8325767.234231204</v>
      </c>
      <c r="E19" s="40">
        <f t="shared" si="1"/>
        <v>-9.199425722054016</v>
      </c>
      <c r="G19" s="11">
        <v>92763279.18602206</v>
      </c>
      <c r="H19" s="11">
        <v>2260159.9068302508</v>
      </c>
      <c r="I19" s="11">
        <f t="shared" si="0"/>
        <v>1.4435499906539917E-08</v>
      </c>
    </row>
    <row r="20" spans="1:9" s="6" customFormat="1" ht="12.75">
      <c r="A20" s="17" t="s">
        <v>18</v>
      </c>
      <c r="B20" s="9">
        <f>+FUL!B20+KAL!B20+LOL!B20+MYL!B20+NOL!B20+SAL!B20+SKUL!B20+SUL!B20+LEGA!B20+SERFL!B20</f>
        <v>-44400000</v>
      </c>
      <c r="C20" s="21">
        <f>+FUL!C20+KAL!C20+LOL!C20+MYL!C20+NOL!C20+SAL!C20+SKUL!C20+SUL!C20+LEGA!C20+SERFL!C20</f>
        <v>-54064421.38021308</v>
      </c>
      <c r="D20" s="21">
        <f>+B20-C20</f>
        <v>9664421.380213082</v>
      </c>
      <c r="E20" s="40">
        <f>IF(B20=0,"0",-(100-(+C20/B20*100)))</f>
        <v>21.766714820299725</v>
      </c>
      <c r="G20" s="11">
        <v>-44400000</v>
      </c>
      <c r="H20" s="11">
        <v>0</v>
      </c>
      <c r="I20" s="11">
        <f t="shared" si="0"/>
        <v>0</v>
      </c>
    </row>
    <row r="21" spans="1:9" s="6" customFormat="1" ht="12.75">
      <c r="A21" s="17"/>
      <c r="B21" s="9"/>
      <c r="C21" s="21"/>
      <c r="D21" s="21"/>
      <c r="E21" s="40" t="str">
        <f t="shared" si="1"/>
        <v>0</v>
      </c>
      <c r="G21" s="11"/>
      <c r="H21" s="11"/>
      <c r="I21" s="11"/>
    </row>
    <row r="22" spans="1:9" s="6" customFormat="1" ht="13.5" thickBot="1">
      <c r="A22" s="18" t="s">
        <v>19</v>
      </c>
      <c r="B22" s="13">
        <f>+FUL!B22+KAL!B22+LOL!B22+MYL!B22+NOL!B22+SAL!B22+SKUL!B22+SUL!B22+LEGA!B22+SERFL!B22</f>
        <v>46103119.279191814</v>
      </c>
      <c r="C22" s="23">
        <f>+FUL!C22+KAL!C22+LOL!C22+MYL!C22+NOL!C22+SAL!C22+SKUL!C22+SUL!C22+LEGA!C22+SERFL!C22</f>
        <v>44764465.13320981</v>
      </c>
      <c r="D22" s="23">
        <f>+B22-C22</f>
        <v>1338654.1459820047</v>
      </c>
      <c r="E22" s="41">
        <f t="shared" si="1"/>
        <v>2.9036086210899725</v>
      </c>
      <c r="G22" s="11">
        <v>48363279.18602207</v>
      </c>
      <c r="H22" s="11">
        <v>2260159.9068302508</v>
      </c>
      <c r="I22" s="11">
        <f t="shared" si="0"/>
        <v>-7.916241884231567E-09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6.7109375" style="0" bestFit="1" customWidth="1"/>
    <col min="3" max="3" width="16.57421875" style="0" bestFit="1" customWidth="1"/>
    <col min="4" max="4" width="12.7109375" style="0" customWidth="1"/>
    <col min="5" max="5" width="8.2812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27</v>
      </c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9">
        <v>1066898.0859777415</v>
      </c>
      <c r="C10" s="21">
        <v>1236902.55</v>
      </c>
      <c r="D10" s="21">
        <f>+B10-C10</f>
        <v>-170004.46402225853</v>
      </c>
      <c r="E10" s="40">
        <f>IF(B10=0,"0",100-(+C10/B10*100))</f>
        <v>-15.934461431380356</v>
      </c>
      <c r="G10" s="10"/>
    </row>
    <row r="11" spans="1:5" s="6" customFormat="1" ht="12.75">
      <c r="A11" s="17" t="s">
        <v>10</v>
      </c>
      <c r="B11" s="12">
        <v>402499.59</v>
      </c>
      <c r="C11" s="21">
        <v>527760.71664</v>
      </c>
      <c r="D11" s="21">
        <f>+B11-C11</f>
        <v>-125261.12663999997</v>
      </c>
      <c r="E11" s="40">
        <f>IF(B11=0,"0",100-(+C11/B11*100))</f>
        <v>-31.120808505668265</v>
      </c>
    </row>
    <row r="12" spans="1:5" s="6" customFormat="1" ht="12.75">
      <c r="A12" s="17" t="s">
        <v>11</v>
      </c>
      <c r="B12" s="12">
        <v>0</v>
      </c>
      <c r="C12" s="22"/>
      <c r="D12" s="21">
        <f>+B12-C12</f>
        <v>0</v>
      </c>
      <c r="E12" s="40" t="str">
        <f>IF(B12=0,"0",100-(+C12/B12*100))</f>
        <v>0</v>
      </c>
    </row>
    <row r="13" spans="1:5" s="6" customFormat="1" ht="12.75">
      <c r="A13" s="17" t="s">
        <v>12</v>
      </c>
      <c r="B13" s="12">
        <v>355000</v>
      </c>
      <c r="C13" s="21">
        <v>447999.999999999</v>
      </c>
      <c r="D13" s="21">
        <f>+B13-C13</f>
        <v>-92999.99999999901</v>
      </c>
      <c r="E13" s="40">
        <f>IF(B13=0,"0",100-(+C13/B13*100))</f>
        <v>-26.197183098591267</v>
      </c>
    </row>
    <row r="14" spans="1:5" s="6" customFormat="1" ht="12.75">
      <c r="A14" s="17" t="s">
        <v>13</v>
      </c>
      <c r="B14" s="12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12">
        <v>2000</v>
      </c>
      <c r="C15" s="22"/>
      <c r="D15" s="21">
        <f>+B15-C15</f>
        <v>2000</v>
      </c>
      <c r="E15" s="40">
        <f>IF(B15=0,"0",100-(+C15/B15*100))</f>
        <v>100</v>
      </c>
    </row>
    <row r="16" spans="1:5" s="6" customFormat="1" ht="12.75">
      <c r="A16" s="17" t="s">
        <v>15</v>
      </c>
      <c r="B16" s="12">
        <v>-500000</v>
      </c>
      <c r="C16" s="21">
        <v>-620720.859</v>
      </c>
      <c r="D16" s="21">
        <f>+B16-C16</f>
        <v>120720.85900000005</v>
      </c>
      <c r="E16" s="40">
        <f>IF(B16=0,"0",-(100-(+C16/B16*100)))</f>
        <v>24.14417180000001</v>
      </c>
    </row>
    <row r="17" spans="1:5" s="6" customFormat="1" ht="12.75">
      <c r="A17" s="17" t="s">
        <v>16</v>
      </c>
      <c r="B17" s="12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5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12">
        <v>1826397.6759777414</v>
      </c>
      <c r="C19" s="21">
        <v>2212663.26664</v>
      </c>
      <c r="D19" s="21">
        <f>+B19-C19</f>
        <v>-386265.5906622587</v>
      </c>
      <c r="E19" s="40">
        <f t="shared" si="0"/>
        <v>-21.149040854723793</v>
      </c>
    </row>
    <row r="20" spans="1:5" s="6" customFormat="1" ht="12.75">
      <c r="A20" s="17" t="s">
        <v>18</v>
      </c>
      <c r="B20" s="12">
        <v>-500000</v>
      </c>
      <c r="C20" s="21">
        <v>-620720.859</v>
      </c>
      <c r="D20" s="21">
        <f>+B20-C20</f>
        <v>120720.85900000005</v>
      </c>
      <c r="E20" s="40">
        <f>IF(B20=0,"0",-(100-(+C20/B20*100)))</f>
        <v>24.14417180000001</v>
      </c>
    </row>
    <row r="21" spans="1:5" s="6" customFormat="1" ht="12.75">
      <c r="A21" s="17"/>
      <c r="B21" s="12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5">
        <v>1326397.6759777414</v>
      </c>
      <c r="C22" s="23">
        <v>1591942.40764</v>
      </c>
      <c r="D22" s="23">
        <f>+B22-C22</f>
        <v>-265544.73166225874</v>
      </c>
      <c r="E22" s="41">
        <f t="shared" si="0"/>
        <v>-20.019993737286597</v>
      </c>
    </row>
  </sheetData>
  <printOptions/>
  <pageMargins left="0.75" right="0.75" top="1" bottom="1" header="0" footer="0"/>
  <pageSetup fitToHeight="1" fitToWidth="1" horizontalDpi="600" verticalDpi="600" orientation="portrait" paperSize="9" scale="67" r:id="rId1"/>
  <headerFooter alignWithMargins="0">
    <oddHeader>&amp;L&amp;FKontoskipan Landsins&amp;F
TEST_SL&amp;R&amp;D
jmp
Side &amp;S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9.00390625" style="0" bestFit="1" customWidth="1"/>
    <col min="3" max="3" width="19.421875" style="0" bestFit="1" customWidth="1"/>
    <col min="4" max="4" width="12.7109375" style="0" customWidth="1"/>
    <col min="5" max="5" width="7.14062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28</v>
      </c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7">
        <v>12541860.617533982</v>
      </c>
      <c r="C10" s="21">
        <v>12966714.8649351</v>
      </c>
      <c r="D10" s="21">
        <f>+B10-C10</f>
        <v>-424854.2474011183</v>
      </c>
      <c r="E10" s="40">
        <f>IF(B10=0,"0",100-(+C10/B10*100))</f>
        <v>-3.3874897860621758</v>
      </c>
      <c r="G10" s="10"/>
    </row>
    <row r="11" spans="1:5" s="6" customFormat="1" ht="12.75">
      <c r="A11" s="17" t="s">
        <v>10</v>
      </c>
      <c r="B11" s="9">
        <v>9110762.969999999</v>
      </c>
      <c r="C11" s="21">
        <v>8372839.49999995</v>
      </c>
      <c r="D11" s="21">
        <f>+B11-C11</f>
        <v>737923.4700000491</v>
      </c>
      <c r="E11" s="40">
        <f>IF(B11=0,"0",100-(+C11/B11*100))</f>
        <v>8.099469522255049</v>
      </c>
    </row>
    <row r="12" spans="1:5" s="6" customFormat="1" ht="12.75">
      <c r="A12" s="17" t="s">
        <v>11</v>
      </c>
      <c r="B12" s="9">
        <v>15000</v>
      </c>
      <c r="C12" s="21">
        <v>15000.0000000001</v>
      </c>
      <c r="D12" s="21">
        <f>+B12-C12</f>
        <v>-1.000444171950221E-10</v>
      </c>
      <c r="E12" s="40">
        <f>IF(B12=0,"0",100-(+C12/B12*100))</f>
        <v>-6.679101716144942E-13</v>
      </c>
    </row>
    <row r="13" spans="1:5" s="6" customFormat="1" ht="12.75">
      <c r="A13" s="17" t="s">
        <v>12</v>
      </c>
      <c r="B13" s="9">
        <v>5330000</v>
      </c>
      <c r="C13" s="21">
        <v>4196000.00000001</v>
      </c>
      <c r="D13" s="21">
        <f>+B13-C13</f>
        <v>1133999.9999999898</v>
      </c>
      <c r="E13" s="40">
        <f>IF(B13=0,"0",100-(+C13/B13*100))</f>
        <v>21.275797373358145</v>
      </c>
    </row>
    <row r="14" spans="1:5" s="6" customFormat="1" ht="12.75">
      <c r="A14" s="17" t="s">
        <v>13</v>
      </c>
      <c r="B14" s="9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9">
        <v>21000</v>
      </c>
      <c r="C15" s="21">
        <v>70000</v>
      </c>
      <c r="D15" s="21">
        <f>+B15-C15</f>
        <v>-49000</v>
      </c>
      <c r="E15" s="40">
        <f>IF(B15=0,"0",100-(+C15/B15*100))</f>
        <v>-233.33333333333337</v>
      </c>
    </row>
    <row r="16" spans="1:5" s="6" customFormat="1" ht="12.75">
      <c r="A16" s="17" t="s">
        <v>15</v>
      </c>
      <c r="B16" s="9">
        <v>-19950000</v>
      </c>
      <c r="C16" s="21">
        <v>-24699999.9999999</v>
      </c>
      <c r="D16" s="21">
        <f>+B16-C16</f>
        <v>4749999.999999899</v>
      </c>
      <c r="E16" s="40">
        <f>IF(B16=0,"0",-(100-(+C16/B16*100)))</f>
        <v>23.8095238095233</v>
      </c>
    </row>
    <row r="17" spans="1:5" s="6" customFormat="1" ht="12.75">
      <c r="A17" s="17" t="s">
        <v>16</v>
      </c>
      <c r="B17" s="9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3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9">
        <v>27018623.58753398</v>
      </c>
      <c r="C19" s="21">
        <v>25620554.3649351</v>
      </c>
      <c r="D19" s="21">
        <f>+B19-C19</f>
        <v>1398069.2225988805</v>
      </c>
      <c r="E19" s="40">
        <f t="shared" si="0"/>
        <v>5.174465005848532</v>
      </c>
    </row>
    <row r="20" spans="1:5" s="6" customFormat="1" ht="12.75">
      <c r="A20" s="17" t="s">
        <v>18</v>
      </c>
      <c r="B20" s="9">
        <v>-19950000</v>
      </c>
      <c r="C20" s="21">
        <v>-24699999.9999999</v>
      </c>
      <c r="D20" s="21">
        <f>+B20-C20</f>
        <v>4749999.999999899</v>
      </c>
      <c r="E20" s="40">
        <f>IF(B20=0,"0",-(100-(+C20/B20*100)))</f>
        <v>23.8095238095233</v>
      </c>
    </row>
    <row r="21" spans="1:5" s="6" customFormat="1" ht="12.75">
      <c r="A21" s="17"/>
      <c r="B21" s="9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3">
        <v>7068623.58753398</v>
      </c>
      <c r="C22" s="23">
        <v>920554.364935178</v>
      </c>
      <c r="D22" s="23">
        <f>+B22-C22</f>
        <v>6148069.222598801</v>
      </c>
      <c r="E22" s="41">
        <f t="shared" si="0"/>
        <v>86.9768936832534</v>
      </c>
    </row>
  </sheetData>
  <printOptions/>
  <pageMargins left="0.75" right="0.75" top="1" bottom="1" header="0" footer="0"/>
  <pageSetup fitToHeight="1" fitToWidth="1" horizontalDpi="600" verticalDpi="600" orientation="portrait" paperSize="9" scale="65" r:id="rId1"/>
  <headerFooter alignWithMargins="0">
    <oddHeader>&amp;L&amp;FKontoskipan Landsins&amp;F
TEST_SL&amp;R&amp;D
jmp
Side &amp;S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6.8515625" style="0" bestFit="1" customWidth="1"/>
    <col min="3" max="3" width="15.8515625" style="0" bestFit="1" customWidth="1"/>
    <col min="4" max="4" width="12.7109375" style="0" customWidth="1"/>
    <col min="5" max="5" width="6.14062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29</v>
      </c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7">
        <v>0</v>
      </c>
      <c r="C10" s="21">
        <v>434890.304077575</v>
      </c>
      <c r="D10" s="21">
        <f>+B10-C10</f>
        <v>-434890.304077575</v>
      </c>
      <c r="E10" s="40" t="str">
        <f>IF(B10=0,"0",100-(+C10/B10*100))</f>
        <v>0</v>
      </c>
      <c r="G10" s="10"/>
    </row>
    <row r="11" spans="1:5" s="6" customFormat="1" ht="12.75">
      <c r="A11" s="17" t="s">
        <v>10</v>
      </c>
      <c r="B11" s="9">
        <v>840000</v>
      </c>
      <c r="C11" s="21">
        <v>205243</v>
      </c>
      <c r="D11" s="21">
        <f>+B11-C11</f>
        <v>634757</v>
      </c>
      <c r="E11" s="40">
        <f>IF(B11=0,"0",100-(+C11/B11*100))</f>
        <v>75.56630952380952</v>
      </c>
    </row>
    <row r="12" spans="1:5" s="6" customFormat="1" ht="12.75">
      <c r="A12" s="17" t="s">
        <v>11</v>
      </c>
      <c r="B12" s="9">
        <v>0</v>
      </c>
      <c r="C12" s="21">
        <v>4999.99999999998</v>
      </c>
      <c r="D12" s="21">
        <f>+B12-C12</f>
        <v>-4999.99999999998</v>
      </c>
      <c r="E12" s="40" t="str">
        <f>IF(B12=0,"0",100-(+C12/B12*100))</f>
        <v>0</v>
      </c>
    </row>
    <row r="13" spans="1:5" s="6" customFormat="1" ht="12.75">
      <c r="A13" s="17" t="s">
        <v>12</v>
      </c>
      <c r="B13" s="9">
        <v>420000</v>
      </c>
      <c r="C13" s="21">
        <v>498000</v>
      </c>
      <c r="D13" s="21">
        <f>+B13-C13</f>
        <v>-78000</v>
      </c>
      <c r="E13" s="40">
        <f>IF(B13=0,"0",100-(+C13/B13*100))</f>
        <v>-18.57142857142857</v>
      </c>
    </row>
    <row r="14" spans="1:5" s="6" customFormat="1" ht="12.75">
      <c r="A14" s="17" t="s">
        <v>13</v>
      </c>
      <c r="B14" s="9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9">
        <v>0</v>
      </c>
      <c r="C15" s="22"/>
      <c r="D15" s="21">
        <f>+B15-C15</f>
        <v>0</v>
      </c>
      <c r="E15" s="40" t="str">
        <f>IF(B15=0,"0",100-(+C15/B15*100))</f>
        <v>0</v>
      </c>
    </row>
    <row r="16" spans="1:5" s="6" customFormat="1" ht="12.75">
      <c r="A16" s="17" t="s">
        <v>15</v>
      </c>
      <c r="B16" s="9">
        <v>-200000</v>
      </c>
      <c r="C16" s="21">
        <v>-222838.8025</v>
      </c>
      <c r="D16" s="21">
        <f>+B16-C16</f>
        <v>22838.80249999999</v>
      </c>
      <c r="E16" s="40">
        <f>IF(B16=0,"0",-(100-(+C16/B16*100)))</f>
        <v>11.419401250000007</v>
      </c>
    </row>
    <row r="17" spans="1:5" s="6" customFormat="1" ht="12.75">
      <c r="A17" s="17" t="s">
        <v>16</v>
      </c>
      <c r="B17" s="9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3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9">
        <v>1260000</v>
      </c>
      <c r="C19" s="21">
        <v>1143133.30407757</v>
      </c>
      <c r="D19" s="21">
        <f>+B19-C19</f>
        <v>116866.6959224299</v>
      </c>
      <c r="E19" s="40">
        <f t="shared" si="0"/>
        <v>9.275134597018237</v>
      </c>
    </row>
    <row r="20" spans="1:5" s="6" customFormat="1" ht="12.75">
      <c r="A20" s="17" t="s">
        <v>18</v>
      </c>
      <c r="B20" s="9">
        <v>-200000</v>
      </c>
      <c r="C20" s="21">
        <v>-222838.8025</v>
      </c>
      <c r="D20" s="21">
        <f>+B20-C20</f>
        <v>22838.80249999999</v>
      </c>
      <c r="E20" s="40">
        <f>IF(B20=0,"0",-(100-(+C20/B20*100)))</f>
        <v>11.419401250000007</v>
      </c>
    </row>
    <row r="21" spans="1:5" s="6" customFormat="1" ht="12.75">
      <c r="A21" s="17"/>
      <c r="B21" s="9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3">
        <v>1060000</v>
      </c>
      <c r="C22" s="23">
        <v>920294.501577575</v>
      </c>
      <c r="D22" s="23">
        <f>+B22-C22</f>
        <v>139705.498422425</v>
      </c>
      <c r="E22" s="41">
        <f t="shared" si="0"/>
        <v>13.179764002115562</v>
      </c>
    </row>
  </sheetData>
  <printOptions/>
  <pageMargins left="0.75" right="0.75" top="1" bottom="1" header="0" footer="0"/>
  <pageSetup fitToHeight="1" fitToWidth="1" horizontalDpi="600" verticalDpi="600" orientation="portrait" paperSize="9" scale="67" r:id="rId1"/>
  <headerFooter alignWithMargins="0">
    <oddHeader>&amp;L&amp;FKontoskipan Landsins&amp;F
TEST_SL&amp;R&amp;D
jmp
Side &amp;S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7.7109375" style="0" bestFit="1" customWidth="1"/>
    <col min="3" max="3" width="16.8515625" style="0" bestFit="1" customWidth="1"/>
    <col min="4" max="4" width="12.7109375" style="0" customWidth="1"/>
    <col min="5" max="5" width="7.14062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30</v>
      </c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7">
        <v>1654656.1117988848</v>
      </c>
      <c r="C10" s="21">
        <v>1968182.7</v>
      </c>
      <c r="D10" s="21">
        <f>+B10-C10</f>
        <v>-313526.58820111514</v>
      </c>
      <c r="E10" s="40">
        <f>IF(B10=0,"0",100-(+C10/B10*100))</f>
        <v>-18.948141910904965</v>
      </c>
      <c r="G10" s="10"/>
    </row>
    <row r="11" spans="1:5" s="6" customFormat="1" ht="12.75">
      <c r="A11" s="17" t="s">
        <v>10</v>
      </c>
      <c r="B11" s="9">
        <v>791252.3636363636</v>
      </c>
      <c r="C11" s="21">
        <v>783021.359820002</v>
      </c>
      <c r="D11" s="21">
        <f>+B11-C11</f>
        <v>8231.003816361655</v>
      </c>
      <c r="E11" s="40">
        <f>IF(B11=0,"0",100-(+C11/B11*100))</f>
        <v>1.04025013947944</v>
      </c>
    </row>
    <row r="12" spans="1:5" s="6" customFormat="1" ht="12.75">
      <c r="A12" s="17" t="s">
        <v>11</v>
      </c>
      <c r="B12" s="9">
        <v>0</v>
      </c>
      <c r="C12" s="22"/>
      <c r="D12" s="21">
        <f>+B12-C12</f>
        <v>0</v>
      </c>
      <c r="E12" s="40" t="str">
        <f>IF(B12=0,"0",100-(+C12/B12*100))</f>
        <v>0</v>
      </c>
    </row>
    <row r="13" spans="1:5" s="6" customFormat="1" ht="12.75">
      <c r="A13" s="17" t="s">
        <v>12</v>
      </c>
      <c r="B13" s="9">
        <v>900000</v>
      </c>
      <c r="C13" s="21">
        <v>695000</v>
      </c>
      <c r="D13" s="21">
        <f>+B13-C13</f>
        <v>205000</v>
      </c>
      <c r="E13" s="40">
        <f>IF(B13=0,"0",100-(+C13/B13*100))</f>
        <v>22.77777777777777</v>
      </c>
    </row>
    <row r="14" spans="1:5" s="6" customFormat="1" ht="12.75">
      <c r="A14" s="17" t="s">
        <v>13</v>
      </c>
      <c r="B14" s="9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9">
        <v>6000</v>
      </c>
      <c r="C15" s="21">
        <v>5000.00000000004</v>
      </c>
      <c r="D15" s="21">
        <f>+B15-C15</f>
        <v>999.99999999996</v>
      </c>
      <c r="E15" s="40">
        <f>IF(B15=0,"0",100-(+C15/B15*100))</f>
        <v>16.666666666666003</v>
      </c>
    </row>
    <row r="16" spans="1:5" s="6" customFormat="1" ht="12.75">
      <c r="A16" s="17" t="s">
        <v>15</v>
      </c>
      <c r="B16" s="9">
        <v>-1300000</v>
      </c>
      <c r="C16" s="21">
        <v>-1512561.0765</v>
      </c>
      <c r="D16" s="21">
        <f>+B16-C16</f>
        <v>212561.07649999997</v>
      </c>
      <c r="E16" s="40">
        <f>IF(B16=0,"0",-(100-(+C16/B16*100)))</f>
        <v>16.35085203846154</v>
      </c>
    </row>
    <row r="17" spans="1:5" s="6" customFormat="1" ht="12.75">
      <c r="A17" s="17" t="s">
        <v>16</v>
      </c>
      <c r="B17" s="9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3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9">
        <v>3351908.4754352486</v>
      </c>
      <c r="C19" s="21">
        <v>3451204.05982</v>
      </c>
      <c r="D19" s="21">
        <f>+B19-C19</f>
        <v>-99295.5843847515</v>
      </c>
      <c r="E19" s="40">
        <f t="shared" si="0"/>
        <v>-2.962359656071982</v>
      </c>
    </row>
    <row r="20" spans="1:5" s="6" customFormat="1" ht="12.75">
      <c r="A20" s="17" t="s">
        <v>18</v>
      </c>
      <c r="B20" s="9">
        <v>-1300000</v>
      </c>
      <c r="C20" s="21">
        <v>-1512561.0765</v>
      </c>
      <c r="D20" s="21">
        <f>+B20-C20</f>
        <v>212561.07649999997</v>
      </c>
      <c r="E20" s="40">
        <f>IF(B20=0,"0",-(100-(+C20/B20*100)))</f>
        <v>16.35085203846154</v>
      </c>
    </row>
    <row r="21" spans="1:5" s="6" customFormat="1" ht="12.75">
      <c r="A21" s="17"/>
      <c r="B21" s="9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3">
        <v>2051908.4754352486</v>
      </c>
      <c r="C22" s="23">
        <v>1938642.98332</v>
      </c>
      <c r="D22" s="23">
        <f>+B22-C22</f>
        <v>113265.49211524846</v>
      </c>
      <c r="E22" s="41">
        <f t="shared" si="0"/>
        <v>5.520007031074954</v>
      </c>
    </row>
  </sheetData>
  <printOptions/>
  <pageMargins left="0.75" right="0.75" top="1" bottom="1" header="0" footer="0"/>
  <pageSetup fitToHeight="1" fitToWidth="1" horizontalDpi="600" verticalDpi="600" orientation="portrait" paperSize="9" scale="67" r:id="rId1"/>
  <headerFooter alignWithMargins="0">
    <oddHeader>&amp;L&amp;FKontoskipan Landsins&amp;F
TEST_SL&amp;R&amp;D
jmp
Side &amp;S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8.28125" style="0" bestFit="1" customWidth="1"/>
    <col min="3" max="3" width="18.00390625" style="0" bestFit="1" customWidth="1"/>
    <col min="4" max="4" width="15.140625" style="0" customWidth="1"/>
    <col min="5" max="5" width="8.710937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31</v>
      </c>
    </row>
    <row r="6" spans="1:5" ht="12.75">
      <c r="A6" s="2" t="s">
        <v>6</v>
      </c>
      <c r="B6" s="2" t="s">
        <v>7</v>
      </c>
      <c r="E6" s="4"/>
    </row>
    <row r="7" ht="13.5" thickBot="1">
      <c r="E7" s="4"/>
    </row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7">
        <v>6666054.442348477</v>
      </c>
      <c r="C10" s="21">
        <v>8322824.21</v>
      </c>
      <c r="D10" s="21">
        <f>+B10-C10</f>
        <v>-1656769.7676515225</v>
      </c>
      <c r="E10" s="40">
        <f>IF(B10=0,"0",100-(+C10/B10*100))</f>
        <v>-24.853828932543735</v>
      </c>
      <c r="G10" s="10"/>
    </row>
    <row r="11" spans="1:5" s="6" customFormat="1" ht="12.75">
      <c r="A11" s="17" t="s">
        <v>10</v>
      </c>
      <c r="B11" s="9">
        <v>3826079.02</v>
      </c>
      <c r="C11" s="21">
        <v>3560263.85920999</v>
      </c>
      <c r="D11" s="21">
        <f>+B11-C11</f>
        <v>265815.1607900099</v>
      </c>
      <c r="E11" s="40">
        <f>IF(B11=0,"0",100-(+C11/B11*100))</f>
        <v>6.947456113700696</v>
      </c>
    </row>
    <row r="12" spans="1:5" s="6" customFormat="1" ht="12.75">
      <c r="A12" s="17" t="s">
        <v>11</v>
      </c>
      <c r="B12" s="9">
        <v>13000</v>
      </c>
      <c r="C12" s="21">
        <v>10000.0000000002</v>
      </c>
      <c r="D12" s="21">
        <f>+B12-C12</f>
        <v>2999.9999999998</v>
      </c>
      <c r="E12" s="40">
        <f>IF(B12=0,"0",100-(+C12/B12*100))</f>
        <v>23.076923076921545</v>
      </c>
    </row>
    <row r="13" spans="1:5" s="6" customFormat="1" ht="12.75">
      <c r="A13" s="17" t="s">
        <v>12</v>
      </c>
      <c r="B13" s="9">
        <v>550000</v>
      </c>
      <c r="C13" s="21">
        <v>1548000</v>
      </c>
      <c r="D13" s="21">
        <f>+B13-C13</f>
        <v>-998000</v>
      </c>
      <c r="E13" s="40">
        <f>IF(B13=0,"0",100-(+C13/B13*100))</f>
        <v>-181.45454545454544</v>
      </c>
    </row>
    <row r="14" spans="1:5" s="6" customFormat="1" ht="12.75">
      <c r="A14" s="17" t="s">
        <v>13</v>
      </c>
      <c r="B14" s="9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9">
        <v>15000</v>
      </c>
      <c r="C15" s="21">
        <v>35000</v>
      </c>
      <c r="D15" s="21">
        <f>+B15-C15</f>
        <v>-20000</v>
      </c>
      <c r="E15" s="40">
        <f>IF(B15=0,"0",100-(+C15/B15*100))</f>
        <v>-133.33333333333334</v>
      </c>
    </row>
    <row r="16" spans="1:5" s="6" customFormat="1" ht="12.75">
      <c r="A16" s="17" t="s">
        <v>15</v>
      </c>
      <c r="B16" s="9">
        <v>-6600000</v>
      </c>
      <c r="C16" s="21">
        <v>-7868999.99999999</v>
      </c>
      <c r="D16" s="21">
        <f>+B16-C16</f>
        <v>1268999.9999999898</v>
      </c>
      <c r="E16" s="40">
        <f>IF(B16=0,"0",-(100-(+C16/B16*100)))</f>
        <v>19.227272727272577</v>
      </c>
    </row>
    <row r="17" spans="1:5" s="6" customFormat="1" ht="12.75">
      <c r="A17" s="17" t="s">
        <v>16</v>
      </c>
      <c r="B17" s="9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3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9">
        <v>11070133.462348476</v>
      </c>
      <c r="C19" s="21">
        <v>13476088.06921</v>
      </c>
      <c r="D19" s="21">
        <f>+B19-C19</f>
        <v>-2405954.6068615243</v>
      </c>
      <c r="E19" s="40">
        <f t="shared" si="0"/>
        <v>-21.733745261921285</v>
      </c>
    </row>
    <row r="20" spans="1:5" s="6" customFormat="1" ht="12.75">
      <c r="A20" s="17" t="s">
        <v>18</v>
      </c>
      <c r="B20" s="9">
        <v>-6600000</v>
      </c>
      <c r="C20" s="21">
        <v>-7868999.99999999</v>
      </c>
      <c r="D20" s="21">
        <f>+B20-C20</f>
        <v>1268999.9999999898</v>
      </c>
      <c r="E20" s="40">
        <f>IF(B20=0,"0",-(100-(+C20/B20*100)))</f>
        <v>19.227272727272577</v>
      </c>
    </row>
    <row r="21" spans="1:5" s="6" customFormat="1" ht="12.75">
      <c r="A21" s="17"/>
      <c r="B21" s="9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3">
        <v>4470133.462348476</v>
      </c>
      <c r="C22" s="23">
        <v>5607088.06921001</v>
      </c>
      <c r="D22" s="23">
        <f>+B22-C22</f>
        <v>-1136954.6068615336</v>
      </c>
      <c r="E22" s="41">
        <f t="shared" si="0"/>
        <v>-25.434466698544853</v>
      </c>
    </row>
  </sheetData>
  <printOptions/>
  <pageMargins left="0.75" right="0.75" top="1" bottom="1" header="0" footer="0"/>
  <pageSetup fitToHeight="1" fitToWidth="1" horizontalDpi="600" verticalDpi="600" orientation="portrait" paperSize="9" scale="66" r:id="rId1"/>
  <headerFooter alignWithMargins="0">
    <oddHeader>&amp;L&amp;FKontoskipan Landsins&amp;F
TEST_SL&amp;R&amp;D
jmp
Side &amp;S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6.7109375" style="0" bestFit="1" customWidth="1"/>
    <col min="3" max="3" width="15.421875" style="0" bestFit="1" customWidth="1"/>
    <col min="4" max="4" width="12.7109375" style="0" customWidth="1"/>
    <col min="5" max="5" width="8.2812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32</v>
      </c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7">
        <v>988609.262022623</v>
      </c>
      <c r="C10" s="21">
        <v>1141563.34</v>
      </c>
      <c r="D10" s="21">
        <f>+B10-C10</f>
        <v>-152954.0779773771</v>
      </c>
      <c r="E10" s="40">
        <f>IF(B10=0,"0",100-(+C10/B10*100))</f>
        <v>-15.47164120882745</v>
      </c>
      <c r="G10" s="10"/>
    </row>
    <row r="11" spans="1:5" s="6" customFormat="1" ht="12.75">
      <c r="A11" s="17" t="s">
        <v>10</v>
      </c>
      <c r="B11" s="9">
        <v>270444.8</v>
      </c>
      <c r="C11" s="21">
        <v>308188.23703</v>
      </c>
      <c r="D11" s="21">
        <f>+B11-C11</f>
        <v>-37743.43703000003</v>
      </c>
      <c r="E11" s="40">
        <f>IF(B11=0,"0",100-(+C11/B11*100))</f>
        <v>-13.956059436158512</v>
      </c>
    </row>
    <row r="12" spans="1:5" s="6" customFormat="1" ht="12.75">
      <c r="A12" s="17" t="s">
        <v>11</v>
      </c>
      <c r="B12" s="9">
        <v>0</v>
      </c>
      <c r="C12" s="21">
        <v>4999.99999999998</v>
      </c>
      <c r="D12" s="21">
        <f>+B12-C12</f>
        <v>-4999.99999999998</v>
      </c>
      <c r="E12" s="40" t="str">
        <f>IF(B12=0,"0",100-(+C12/B12*100))</f>
        <v>0</v>
      </c>
    </row>
    <row r="13" spans="1:5" s="6" customFormat="1" ht="12.75">
      <c r="A13" s="17" t="s">
        <v>12</v>
      </c>
      <c r="B13" s="9">
        <v>424934</v>
      </c>
      <c r="C13" s="21">
        <v>448999.999999999</v>
      </c>
      <c r="D13" s="21">
        <f>+B13-C13</f>
        <v>-24065.99999999901</v>
      </c>
      <c r="E13" s="40">
        <f>IF(B13=0,"0",100-(+C13/B13*100))</f>
        <v>-5.663467738519159</v>
      </c>
    </row>
    <row r="14" spans="1:5" s="6" customFormat="1" ht="12.75">
      <c r="A14" s="17" t="s">
        <v>13</v>
      </c>
      <c r="B14" s="9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9">
        <v>1200</v>
      </c>
      <c r="C15" s="22"/>
      <c r="D15" s="21">
        <f>+B15-C15</f>
        <v>1200</v>
      </c>
      <c r="E15" s="40">
        <f>IF(B15=0,"0",100-(+C15/B15*100))</f>
        <v>100</v>
      </c>
    </row>
    <row r="16" spans="1:5" s="6" customFormat="1" ht="12.75">
      <c r="A16" s="17" t="s">
        <v>15</v>
      </c>
      <c r="B16" s="9">
        <v>-150000</v>
      </c>
      <c r="C16" s="21">
        <v>-152246.0305</v>
      </c>
      <c r="D16" s="21">
        <f>+B16-C16</f>
        <v>2246.0304999999935</v>
      </c>
      <c r="E16" s="40">
        <f>IF(B16=0,"0",-(100-(+C16/B16*100)))</f>
        <v>1.4973536666666547</v>
      </c>
    </row>
    <row r="17" spans="1:5" s="6" customFormat="1" ht="12.75">
      <c r="A17" s="17" t="s">
        <v>16</v>
      </c>
      <c r="B17" s="9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3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9">
        <v>1685188.062022623</v>
      </c>
      <c r="C19" s="21">
        <v>1903751.57703</v>
      </c>
      <c r="D19" s="21">
        <f>+B19-C19</f>
        <v>-218563.51500737714</v>
      </c>
      <c r="E19" s="40">
        <f t="shared" si="0"/>
        <v>-12.96968094736259</v>
      </c>
    </row>
    <row r="20" spans="1:5" s="6" customFormat="1" ht="12.75">
      <c r="A20" s="17" t="s">
        <v>18</v>
      </c>
      <c r="B20" s="9">
        <v>-150000</v>
      </c>
      <c r="C20" s="21">
        <v>-152246.0305</v>
      </c>
      <c r="D20" s="21">
        <f>+B20-C20</f>
        <v>2246.0304999999935</v>
      </c>
      <c r="E20" s="40">
        <f>IF(B20=0,"0",-(100-(+C20/B20*100)))</f>
        <v>1.4973536666666547</v>
      </c>
    </row>
    <row r="21" spans="1:5" s="6" customFormat="1" ht="12.75">
      <c r="A21" s="17"/>
      <c r="B21" s="9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3">
        <v>1535188.062022623</v>
      </c>
      <c r="C22" s="23">
        <v>1751505.54653</v>
      </c>
      <c r="D22" s="23">
        <f>+B22-C22</f>
        <v>-216317.48450737703</v>
      </c>
      <c r="E22" s="41">
        <f t="shared" si="0"/>
        <v>-14.090617941776912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Header>&amp;L&amp;FKontoskipan Landsins&amp;F
TEST_SL&amp;R&amp;D
jmp
Side &amp;S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9.00390625" style="0" bestFit="1" customWidth="1"/>
    <col min="3" max="3" width="18.421875" style="0" bestFit="1" customWidth="1"/>
    <col min="4" max="4" width="15.00390625" style="0" customWidth="1"/>
    <col min="5" max="5" width="8.7109375" style="0" bestFit="1" customWidth="1"/>
    <col min="7" max="7" width="13.140625" style="0" bestFit="1" customWidth="1"/>
    <col min="8" max="8" width="9.2812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33</v>
      </c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7">
        <v>17000158.423428133</v>
      </c>
      <c r="C10" s="21">
        <v>18474536.0725602</v>
      </c>
      <c r="D10" s="21">
        <f>+B10-C10</f>
        <v>-1474377.6491320655</v>
      </c>
      <c r="E10" s="40">
        <f>IF(B10=0,"0",100-(+C10/B10*100))</f>
        <v>-8.672728879398008</v>
      </c>
      <c r="G10" s="10"/>
    </row>
    <row r="11" spans="1:5" s="6" customFormat="1" ht="12.75">
      <c r="A11" s="17" t="s">
        <v>10</v>
      </c>
      <c r="B11" s="9">
        <v>20556480.61238571</v>
      </c>
      <c r="C11" s="21">
        <v>23372099.5240811</v>
      </c>
      <c r="D11" s="21">
        <f>+B11-C11</f>
        <v>-2815618.911695391</v>
      </c>
      <c r="E11" s="40">
        <f>IF(B11=0,"0",100-(+C11/B11*100))</f>
        <v>-13.696989113977637</v>
      </c>
    </row>
    <row r="12" spans="1:5" s="6" customFormat="1" ht="12.75">
      <c r="A12" s="17" t="s">
        <v>11</v>
      </c>
      <c r="B12" s="9">
        <v>23000</v>
      </c>
      <c r="C12" s="24">
        <v>75000</v>
      </c>
      <c r="D12" s="21">
        <f>+B12-C12</f>
        <v>-52000</v>
      </c>
      <c r="E12" s="40">
        <f>IF(B12=0,"0",100-(+C12/B12*100))</f>
        <v>-226.08695652173913</v>
      </c>
    </row>
    <row r="13" spans="1:5" s="6" customFormat="1" ht="12.75">
      <c r="A13" s="17" t="s">
        <v>12</v>
      </c>
      <c r="B13" s="9">
        <v>2835935.33</v>
      </c>
      <c r="C13" s="21">
        <v>4500000</v>
      </c>
      <c r="D13" s="21">
        <f>+B13-C13</f>
        <v>-1664064.67</v>
      </c>
      <c r="E13" s="40">
        <f>IF(B13=0,"0",100-(+C13/B13*100))</f>
        <v>-58.67780736734923</v>
      </c>
    </row>
    <row r="14" spans="1:5" s="6" customFormat="1" ht="12.75">
      <c r="A14" s="17" t="s">
        <v>13</v>
      </c>
      <c r="B14" s="9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9">
        <v>51256</v>
      </c>
      <c r="C15" s="21">
        <v>30000.0000000004</v>
      </c>
      <c r="D15" s="21">
        <f>+B15-C15</f>
        <v>21255.9999999996</v>
      </c>
      <c r="E15" s="40">
        <f>IF(B15=0,"0",100-(+C15/B15*100))</f>
        <v>41.47026689558218</v>
      </c>
    </row>
    <row r="16" spans="1:5" s="6" customFormat="1" ht="12.75">
      <c r="A16" s="17" t="s">
        <v>15</v>
      </c>
      <c r="B16" s="9">
        <v>-15400000</v>
      </c>
      <c r="C16" s="21">
        <v>-18616999.9987132</v>
      </c>
      <c r="D16" s="21">
        <f>+B16-C16</f>
        <v>3216999.998713199</v>
      </c>
      <c r="E16" s="40">
        <f>IF(B16=0,"0",-(100-(+C16/B16*100)))</f>
        <v>20.889610381254542</v>
      </c>
    </row>
    <row r="17" spans="1:5" s="6" customFormat="1" ht="12.75">
      <c r="A17" s="17" t="s">
        <v>16</v>
      </c>
      <c r="B17" s="9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3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9">
        <v>40466830.36581384</v>
      </c>
      <c r="C19" s="21">
        <v>46451635.5966414</v>
      </c>
      <c r="D19" s="21">
        <f>+B19-C19</f>
        <v>-5984805.2308275625</v>
      </c>
      <c r="E19" s="40">
        <f t="shared" si="0"/>
        <v>-14.789409441574392</v>
      </c>
    </row>
    <row r="20" spans="1:5" s="6" customFormat="1" ht="12.75">
      <c r="A20" s="17" t="s">
        <v>18</v>
      </c>
      <c r="B20" s="9">
        <v>-15400000</v>
      </c>
      <c r="C20" s="21">
        <v>-18616999.9987132</v>
      </c>
      <c r="D20" s="21">
        <f>+B20-C20</f>
        <v>3216999.998713199</v>
      </c>
      <c r="E20" s="40">
        <f>IF(B20=0,"0",-(100-(+C20/B20*100)))</f>
        <v>20.889610381254542</v>
      </c>
    </row>
    <row r="21" spans="1:5" s="6" customFormat="1" ht="12.75">
      <c r="A21" s="17"/>
      <c r="B21" s="9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3">
        <v>25066830.365813836</v>
      </c>
      <c r="C22" s="23">
        <v>27834635.5979281</v>
      </c>
      <c r="D22" s="23">
        <f>+B22-C22</f>
        <v>-2767805.232114263</v>
      </c>
      <c r="E22" s="41">
        <f t="shared" si="0"/>
        <v>-11.041704083532622</v>
      </c>
    </row>
  </sheetData>
  <printOptions/>
  <pageMargins left="0.75" right="0.75" top="1" bottom="1" header="0" footer="0"/>
  <pageSetup fitToHeight="1" fitToWidth="1" horizontalDpi="600" verticalDpi="600" orientation="portrait" paperSize="9" scale="65" r:id="rId1"/>
  <headerFooter alignWithMargins="0">
    <oddHeader>&amp;L&amp;FKontoskipan Landsins&amp;F
TEST_SL&amp;R&amp;D
jmp
Side &amp;S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16.7109375" style="0" bestFit="1" customWidth="1"/>
    <col min="3" max="3" width="15.8515625" style="0" bestFit="1" customWidth="1"/>
    <col min="4" max="4" width="12.7109375" style="0" customWidth="1"/>
    <col min="5" max="5" width="7.57421875" style="0" bestFit="1" customWidth="1"/>
  </cols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34</v>
      </c>
    </row>
    <row r="6" spans="1:2" ht="12.75">
      <c r="A6" s="2" t="s">
        <v>6</v>
      </c>
      <c r="B6" s="2" t="s">
        <v>7</v>
      </c>
    </row>
    <row r="7" ht="13.5" thickBot="1"/>
    <row r="8" spans="1:5" s="8" customFormat="1" ht="22.5" customHeight="1" thickBot="1">
      <c r="A8" s="30" t="s">
        <v>25</v>
      </c>
      <c r="B8" s="31" t="s">
        <v>20</v>
      </c>
      <c r="C8" s="31" t="s">
        <v>21</v>
      </c>
      <c r="D8" s="31" t="s">
        <v>8</v>
      </c>
      <c r="E8" s="32" t="s">
        <v>24</v>
      </c>
    </row>
    <row r="9" spans="1:5" ht="12.75">
      <c r="A9" s="33"/>
      <c r="B9" s="39"/>
      <c r="C9" s="34"/>
      <c r="D9" s="34"/>
      <c r="E9" s="35"/>
    </row>
    <row r="10" spans="1:7" s="6" customFormat="1" ht="12.75">
      <c r="A10" s="17" t="s">
        <v>9</v>
      </c>
      <c r="B10" s="27">
        <v>190476.62756219303</v>
      </c>
      <c r="C10" s="21">
        <v>77660.023296</v>
      </c>
      <c r="D10" s="21">
        <f>+B10-C10</f>
        <v>112816.60426619303</v>
      </c>
      <c r="E10" s="40">
        <f>IF(B10=0,"0",100-(+C10/B10*100))</f>
        <v>59.22858132783613</v>
      </c>
      <c r="G10" s="10"/>
    </row>
    <row r="11" spans="1:5" s="6" customFormat="1" ht="12.75">
      <c r="A11" s="17" t="s">
        <v>10</v>
      </c>
      <c r="B11" s="9">
        <v>677700</v>
      </c>
      <c r="C11" s="21">
        <v>454499.999999999</v>
      </c>
      <c r="D11" s="21">
        <f>+B11-C11</f>
        <v>223200.000000001</v>
      </c>
      <c r="E11" s="40">
        <f>IF(B11=0,"0",100-(+C11/B11*100))</f>
        <v>32.93492695883148</v>
      </c>
    </row>
    <row r="12" spans="1:5" s="6" customFormat="1" ht="12.75">
      <c r="A12" s="17" t="s">
        <v>11</v>
      </c>
      <c r="B12" s="9">
        <v>0</v>
      </c>
      <c r="C12" s="22"/>
      <c r="D12" s="21">
        <f>+B12-C12</f>
        <v>0</v>
      </c>
      <c r="E12" s="40" t="str">
        <f>IF(B12=0,"0",100-(+C12/B12*100))</f>
        <v>0</v>
      </c>
    </row>
    <row r="13" spans="1:5" s="6" customFormat="1" ht="12.75">
      <c r="A13" s="17" t="s">
        <v>12</v>
      </c>
      <c r="B13" s="9">
        <v>500000</v>
      </c>
      <c r="C13" s="21">
        <v>865000.000000005</v>
      </c>
      <c r="D13" s="21">
        <f>+B13-C13</f>
        <v>-365000.000000005</v>
      </c>
      <c r="E13" s="40">
        <f>IF(B13=0,"0",100-(+C13/B13*100))</f>
        <v>-73.000000000001</v>
      </c>
    </row>
    <row r="14" spans="1:5" s="6" customFormat="1" ht="12.75">
      <c r="A14" s="17" t="s">
        <v>13</v>
      </c>
      <c r="B14" s="9">
        <v>0</v>
      </c>
      <c r="C14" s="22"/>
      <c r="D14" s="21">
        <f>+B14-C14</f>
        <v>0</v>
      </c>
      <c r="E14" s="40" t="str">
        <f>IF(B14=0,"0",100-(+C14/B14*100))</f>
        <v>0</v>
      </c>
    </row>
    <row r="15" spans="1:5" s="6" customFormat="1" ht="12.75">
      <c r="A15" s="17" t="s">
        <v>14</v>
      </c>
      <c r="B15" s="9">
        <v>0</v>
      </c>
      <c r="C15" s="22"/>
      <c r="D15" s="21">
        <f>+B15-C15</f>
        <v>0</v>
      </c>
      <c r="E15" s="40" t="str">
        <f>IF(B15=0,"0",100-(+C15/B15*100))</f>
        <v>0</v>
      </c>
    </row>
    <row r="16" spans="1:5" s="6" customFormat="1" ht="12.75">
      <c r="A16" s="17" t="s">
        <v>15</v>
      </c>
      <c r="B16" s="9">
        <v>0</v>
      </c>
      <c r="C16" s="22"/>
      <c r="D16" s="21">
        <f>+B16-C16</f>
        <v>0</v>
      </c>
      <c r="E16" s="40" t="str">
        <f>IF(B16=0,"0",-(100-(+C16/B16*100)))</f>
        <v>0</v>
      </c>
    </row>
    <row r="17" spans="1:5" s="6" customFormat="1" ht="12.75">
      <c r="A17" s="17" t="s">
        <v>16</v>
      </c>
      <c r="B17" s="9">
        <v>0</v>
      </c>
      <c r="C17" s="22"/>
      <c r="D17" s="21">
        <f>+B17-C17</f>
        <v>0</v>
      </c>
      <c r="E17" s="40" t="str">
        <f aca="true" t="shared" si="0" ref="E17:E22">IF(B17=0,"0",100-(+C17/B17*100))</f>
        <v>0</v>
      </c>
    </row>
    <row r="18" spans="1:5" ht="12.75">
      <c r="A18" s="16"/>
      <c r="B18" s="3"/>
      <c r="C18" s="19"/>
      <c r="D18" s="19"/>
      <c r="E18" s="40" t="str">
        <f t="shared" si="0"/>
        <v>0</v>
      </c>
    </row>
    <row r="19" spans="1:5" s="6" customFormat="1" ht="12.75">
      <c r="A19" s="17" t="s">
        <v>17</v>
      </c>
      <c r="B19" s="9">
        <v>1368176.627562193</v>
      </c>
      <c r="C19" s="21">
        <v>1397160.023296</v>
      </c>
      <c r="D19" s="21">
        <f>+B19-C19</f>
        <v>-28983.395733807003</v>
      </c>
      <c r="E19" s="40">
        <f t="shared" si="0"/>
        <v>-2.118395764839917</v>
      </c>
    </row>
    <row r="20" spans="1:5" s="6" customFormat="1" ht="12.75">
      <c r="A20" s="17" t="s">
        <v>18</v>
      </c>
      <c r="B20" s="9">
        <v>0</v>
      </c>
      <c r="C20" s="22"/>
      <c r="D20" s="21">
        <f>+B20-C20</f>
        <v>0</v>
      </c>
      <c r="E20" s="40" t="str">
        <f>IF(B20=0,"0",-(100-(+C20/B20*100)))</f>
        <v>0</v>
      </c>
    </row>
    <row r="21" spans="1:5" s="6" customFormat="1" ht="12.75">
      <c r="A21" s="17"/>
      <c r="B21" s="9"/>
      <c r="C21" s="22"/>
      <c r="D21" s="22"/>
      <c r="E21" s="40" t="str">
        <f t="shared" si="0"/>
        <v>0</v>
      </c>
    </row>
    <row r="22" spans="1:5" s="6" customFormat="1" ht="13.5" thickBot="1">
      <c r="A22" s="18" t="s">
        <v>19</v>
      </c>
      <c r="B22" s="13">
        <v>1368176.627562193</v>
      </c>
      <c r="C22" s="23">
        <v>1397160.023296</v>
      </c>
      <c r="D22" s="23">
        <f>+B22-C22</f>
        <v>-28983.395733807003</v>
      </c>
      <c r="E22" s="41">
        <f t="shared" si="0"/>
        <v>-2.118395764839917</v>
      </c>
    </row>
  </sheetData>
  <printOptions/>
  <pageMargins left="0.75" right="0.75" top="1" bottom="1" header="0" footer="0"/>
  <pageSetup fitToHeight="1" fitToWidth="1" horizontalDpi="600" verticalDpi="600" orientation="portrait" paperSize="9" scale="67" r:id="rId1"/>
  <headerFooter alignWithMargins="0">
    <oddHeader>&amp;L&amp;FKontoskipan Landsins&amp;F
TEST_SL&amp;R&amp;D
jmp
Side &amp;S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Strandfaraskip Landsins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Johnni Poulsen</dc:creator>
  <cp:keywords/>
  <dc:description/>
  <cp:lastModifiedBy>-</cp:lastModifiedBy>
  <cp:lastPrinted>2004-11-11T15:39:13Z</cp:lastPrinted>
  <dcterms:created xsi:type="dcterms:W3CDTF">2004-11-11T13:39:45Z</dcterms:created>
  <dcterms:modified xsi:type="dcterms:W3CDTF">2004-11-15T13:25:06Z</dcterms:modified>
  <cp:category/>
  <cp:version/>
  <cp:contentType/>
  <cp:contentStatus/>
</cp:coreProperties>
</file>